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6582F4E9-EF48-4149-B08E-AC8CF6AB626F}" xr6:coauthVersionLast="47" xr6:coauthVersionMax="47" xr10:uidLastSave="{00000000-0000-0000-0000-000000000000}"/>
  <bookViews>
    <workbookView xWindow="1605" yWindow="540" windowWidth="24675" windowHeight="14145" activeTab="1" xr2:uid="{00000000-000D-0000-FFFF-FFFF00000000}"/>
  </bookViews>
  <sheets>
    <sheet name="首页" sheetId="2" r:id="rId1"/>
    <sheet name="债券列表" sheetId="3" r:id="rId2"/>
    <sheet name="Disclaimer免责声明" sheetId="4" r:id="rId3"/>
    <sheet name="字典" sheetId="6" state="hidden" r:id="rId4"/>
    <sheet name="Library" sheetId="5" state="hidden" r:id="rId5"/>
  </sheets>
  <externalReferences>
    <externalReference r:id="rId6"/>
  </externalReferences>
  <definedNames>
    <definedName name="_DefaultCell" localSheetId="1">#REF!</definedName>
    <definedName name="_DefaultCell" localSheetId="0">#REF!</definedName>
    <definedName name="_DefaultCell">#REF!</definedName>
    <definedName name="_xlnm._FilterDatabase" localSheetId="4" hidden="1">Library!$I$1:$P$1</definedName>
    <definedName name="_xlnm._FilterDatabase" localSheetId="1" hidden="1">债券列表!$A$4:$BL$737</definedName>
    <definedName name="a" localSheetId="1">#REF!</definedName>
    <definedName name="a" localSheetId="0">#REF!</definedName>
    <definedName name="a">#REF!</definedName>
    <definedName name="d" localSheetId="1">#REF!</definedName>
    <definedName name="d">#REF!</definedName>
    <definedName name="e" localSheetId="1">#REF!</definedName>
    <definedName name="e">#REF!</definedName>
    <definedName name="edf" localSheetId="1">#REF!</definedName>
    <definedName name="edf">#REF!</definedName>
    <definedName name="er" localSheetId="1">#REF!</definedName>
    <definedName name="er">#REF!</definedName>
    <definedName name="issac" localSheetId="1">#REF!</definedName>
    <definedName name="issac">#REF!</definedName>
    <definedName name="oo" localSheetId="1">#REF!</definedName>
    <definedName name="oo">#REF!</definedName>
    <definedName name="qwer" localSheetId="1">#REF!</definedName>
    <definedName name="qwer">#REF!</definedName>
    <definedName name="Record" localSheetId="1">#REF!</definedName>
    <definedName name="Record">#REF!</definedName>
    <definedName name="rt" localSheetId="1">#REF!</definedName>
    <definedName name="rt">#REF!</definedName>
    <definedName name="s" localSheetId="1">#REF!</definedName>
    <definedName name="s">#REF!</definedName>
    <definedName name="uu" localSheetId="1">#REF!</definedName>
    <definedName name="uu">#REF!</definedName>
    <definedName name="value" localSheetId="1">#REF!</definedName>
    <definedName name="value">#REF!</definedName>
    <definedName name="value0621" localSheetId="1">#REF!</definedName>
    <definedName name="value0621">#REF!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H3" i="3" l="1"/>
  <c r="BE3" i="3"/>
  <c r="BC3" i="3"/>
  <c r="AT3" i="3"/>
  <c r="AB3" i="3"/>
  <c r="F19" i="5" a="1"/>
  <c r="F19" i="5" s="1"/>
  <c r="G19" i="5" a="1"/>
  <c r="G19" i="5" s="1"/>
  <c r="G21" i="5" a="1"/>
  <c r="G21" i="5" s="1"/>
  <c r="G23" i="5" a="1"/>
  <c r="G23" i="5" s="1"/>
  <c r="F24" i="5" a="1"/>
  <c r="F24" i="5" s="1"/>
  <c r="G20" i="5" a="1"/>
  <c r="G20" i="5" s="1"/>
  <c r="G25" i="5" a="1"/>
  <c r="G25" i="5" s="1"/>
  <c r="G22" i="5" a="1"/>
  <c r="G22" i="5" s="1"/>
  <c r="F22" i="5" a="1"/>
  <c r="F22" i="5" s="1"/>
  <c r="F20" i="5" a="1"/>
  <c r="F20" i="5" s="1"/>
  <c r="G24" i="5" a="1"/>
  <c r="G24" i="5" s="1"/>
  <c r="F23" i="5" a="1"/>
  <c r="F23" i="5" s="1"/>
  <c r="F25" i="5" a="1"/>
  <c r="F25" i="5" s="1"/>
  <c r="F21" i="5" a="1"/>
  <c r="F21" i="5" s="1"/>
  <c r="AW3" i="3"/>
  <c r="Y3" i="3"/>
  <c r="AU3" i="3"/>
  <c r="R3" i="3"/>
  <c r="Z3" i="3"/>
  <c r="S3" i="3"/>
  <c r="T3" i="3" s="1"/>
  <c r="BF3" i="3"/>
  <c r="AR3" i="3"/>
  <c r="AY3" i="3"/>
  <c r="AV3" i="3"/>
  <c r="Q3" i="3"/>
  <c r="AQ3" i="3"/>
  <c r="P3" i="3"/>
  <c r="AX3" i="3"/>
  <c r="U3" i="3"/>
  <c r="AP3" i="3"/>
  <c r="BD3" i="3"/>
  <c r="O3" i="3"/>
  <c r="N3" i="3"/>
  <c r="AA3" i="3"/>
  <c r="AO3" i="3"/>
  <c r="I3" i="3"/>
  <c r="C3" i="3"/>
  <c r="BB3" i="3"/>
  <c r="M3" i="3"/>
  <c r="AD3" i="3"/>
  <c r="AZ3" i="3"/>
  <c r="L3" i="3"/>
  <c r="X3" i="3"/>
  <c r="W3" i="3"/>
  <c r="V3" i="3"/>
  <c r="BI3" i="3"/>
  <c r="BJ3" i="3"/>
  <c r="K125" i="5"/>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K4" i="5"/>
  <c r="K3" i="5"/>
  <c r="K2" i="5"/>
  <c r="F7" i="5" l="1"/>
  <c r="F8" i="5" s="1"/>
  <c r="F9" i="5" s="1"/>
  <c r="F10" i="5" s="1"/>
  <c r="F2" i="5"/>
  <c r="F3" i="5" s="1"/>
  <c r="F4" i="5" s="1"/>
  <c r="F5" i="5" s="1"/>
  <c r="F6" i="5" s="1"/>
  <c r="AL737" i="3" l="1"/>
  <c r="AK737" i="3"/>
  <c r="J3" i="3" l="1"/>
  <c r="AG737" i="3"/>
  <c r="AH737" i="3"/>
  <c r="AI737" i="3"/>
  <c r="AJ737" i="3" l="1"/>
  <c r="AL736" i="3"/>
  <c r="AK736" i="3"/>
  <c r="AG736" i="3" l="1"/>
  <c r="AH736" i="3"/>
  <c r="AI736" i="3"/>
  <c r="AE737" i="3" l="1"/>
  <c r="AF737" i="3"/>
  <c r="AJ736" i="3"/>
  <c r="AL735" i="3"/>
  <c r="AK735" i="3"/>
  <c r="AM737" i="3" l="1"/>
  <c r="AN737" i="3" s="1"/>
  <c r="AG735" i="3"/>
  <c r="AH735" i="3"/>
  <c r="AI735" i="3"/>
  <c r="AJ735" i="3" l="1"/>
  <c r="AF736" i="3"/>
  <c r="AE736" i="3"/>
  <c r="AL734" i="3"/>
  <c r="AK734" i="3"/>
  <c r="AF735" i="3" l="1"/>
  <c r="AM736" i="3"/>
  <c r="AN736" i="3" s="1"/>
  <c r="AG734" i="3"/>
  <c r="AH734" i="3"/>
  <c r="AI734" i="3"/>
  <c r="AJ734" i="3" l="1"/>
  <c r="AE735" i="3"/>
  <c r="AM735" i="3" s="1"/>
  <c r="AN735" i="3" s="1"/>
  <c r="AF734" i="3"/>
  <c r="AE734" i="3"/>
  <c r="AL733" i="3"/>
  <c r="AK733" i="3"/>
  <c r="AG733" i="3" l="1"/>
  <c r="AH733" i="3"/>
  <c r="AI733" i="3"/>
  <c r="AM734" i="3"/>
  <c r="AN734" i="3" s="1"/>
  <c r="AJ733" i="3" l="1"/>
  <c r="AL732" i="3"/>
  <c r="AK732" i="3"/>
  <c r="AG732" i="3" l="1"/>
  <c r="AH732" i="3"/>
  <c r="AI732" i="3"/>
  <c r="AJ732" i="3" l="1"/>
  <c r="AE733" i="3"/>
  <c r="AF733" i="3"/>
  <c r="AL731" i="3"/>
  <c r="AK731" i="3"/>
  <c r="AF732" i="3" l="1"/>
  <c r="AM733" i="3"/>
  <c r="AN733" i="3" s="1"/>
  <c r="AG731" i="3"/>
  <c r="AH731" i="3"/>
  <c r="AI731" i="3"/>
  <c r="AE732" i="3" l="1"/>
  <c r="AM732" i="3" s="1"/>
  <c r="AN732" i="3" s="1"/>
  <c r="AJ731" i="3"/>
  <c r="AL730" i="3"/>
  <c r="AK730" i="3"/>
  <c r="AF731" i="3" l="1"/>
  <c r="AG730" i="3"/>
  <c r="AH730" i="3"/>
  <c r="AI730" i="3"/>
  <c r="AE731" i="3" l="1"/>
  <c r="AM731" i="3" s="1"/>
  <c r="AN731" i="3" s="1"/>
  <c r="AJ730" i="3"/>
  <c r="AL729" i="3"/>
  <c r="AK729" i="3"/>
  <c r="AG729" i="3" l="1"/>
  <c r="AH729" i="3"/>
  <c r="AI729" i="3"/>
  <c r="AJ729" i="3" l="1"/>
  <c r="AE730" i="3"/>
  <c r="AF730" i="3"/>
  <c r="AL728" i="3"/>
  <c r="AK728" i="3"/>
  <c r="AF729" i="3" l="1"/>
  <c r="AM730" i="3"/>
  <c r="AN730" i="3" s="1"/>
  <c r="AG728" i="3"/>
  <c r="AH728" i="3"/>
  <c r="AI728" i="3"/>
  <c r="AE729" i="3" l="1"/>
  <c r="AM729" i="3" s="1"/>
  <c r="AN729" i="3" s="1"/>
  <c r="AJ728" i="3"/>
  <c r="AL727" i="3"/>
  <c r="AK727" i="3"/>
  <c r="AG727" i="3" l="1"/>
  <c r="AH727" i="3"/>
  <c r="AI727" i="3"/>
  <c r="AE728" i="3" l="1"/>
  <c r="AF728" i="3"/>
  <c r="AJ727" i="3"/>
  <c r="AL726" i="3"/>
  <c r="AK726" i="3"/>
  <c r="AM728" i="3" l="1"/>
  <c r="AN728" i="3" s="1"/>
  <c r="AG726" i="3"/>
  <c r="AH726" i="3"/>
  <c r="AI726" i="3"/>
  <c r="AE727" i="3" l="1"/>
  <c r="AF727" i="3"/>
  <c r="AJ726" i="3"/>
  <c r="AL725" i="3"/>
  <c r="AK725" i="3"/>
  <c r="AM727" i="3" l="1"/>
  <c r="AN727" i="3" s="1"/>
  <c r="AG725" i="3"/>
  <c r="AH725" i="3"/>
  <c r="AI725" i="3"/>
  <c r="AJ725" i="3" l="1"/>
  <c r="AF726" i="3"/>
  <c r="AE726" i="3"/>
  <c r="AL724" i="3"/>
  <c r="AK724" i="3"/>
  <c r="AM726" i="3" l="1"/>
  <c r="AN726" i="3" s="1"/>
  <c r="AG724" i="3"/>
  <c r="AH724" i="3"/>
  <c r="AI724" i="3"/>
  <c r="AJ724" i="3" l="1"/>
  <c r="AF725" i="3"/>
  <c r="AE725" i="3"/>
  <c r="AL723" i="3"/>
  <c r="AK723" i="3"/>
  <c r="AF724" i="3" l="1"/>
  <c r="AM725" i="3"/>
  <c r="AN725" i="3" s="1"/>
  <c r="AG723" i="3"/>
  <c r="AH723" i="3"/>
  <c r="AI723" i="3"/>
  <c r="AE724" i="3" l="1"/>
  <c r="AM724" i="3" s="1"/>
  <c r="AN724" i="3" s="1"/>
  <c r="AJ723" i="3"/>
  <c r="AE723" i="3" s="1"/>
  <c r="AL722" i="3"/>
  <c r="AK722" i="3"/>
  <c r="AF723" i="3" l="1"/>
  <c r="AM723" i="3" s="1"/>
  <c r="AN723" i="3" s="1"/>
  <c r="AG722" i="3"/>
  <c r="AH722" i="3"/>
  <c r="AI722" i="3"/>
  <c r="AJ722" i="3" l="1"/>
  <c r="AL721" i="3"/>
  <c r="AK721" i="3"/>
  <c r="AE722" i="3" l="1"/>
  <c r="AG721" i="3"/>
  <c r="AH721" i="3"/>
  <c r="AI721" i="3"/>
  <c r="AF722" i="3" l="1"/>
  <c r="AM722" i="3" s="1"/>
  <c r="AN722" i="3" s="1"/>
  <c r="AJ721" i="3"/>
  <c r="AL720" i="3"/>
  <c r="AK720" i="3"/>
  <c r="AF721" i="3" l="1"/>
  <c r="AG720" i="3"/>
  <c r="AH720" i="3"/>
  <c r="AI720" i="3"/>
  <c r="AE721" i="3" l="1"/>
  <c r="AM721" i="3" s="1"/>
  <c r="AN721" i="3" s="1"/>
  <c r="AJ720" i="3"/>
  <c r="AL719" i="3"/>
  <c r="AK719" i="3"/>
  <c r="AG719" i="3" l="1"/>
  <c r="AH719" i="3"/>
  <c r="AI719" i="3"/>
  <c r="AJ719" i="3" l="1"/>
  <c r="AE720" i="3"/>
  <c r="AF720" i="3"/>
  <c r="AL718" i="3"/>
  <c r="AK718" i="3"/>
  <c r="AM720" i="3" l="1"/>
  <c r="AN720" i="3" s="1"/>
  <c r="AG718" i="3"/>
  <c r="AH718" i="3"/>
  <c r="AI718" i="3"/>
  <c r="AJ718" i="3" l="1"/>
  <c r="AE719" i="3"/>
  <c r="AF719" i="3"/>
  <c r="AL717" i="3"/>
  <c r="AK717" i="3"/>
  <c r="AE718" i="3" l="1"/>
  <c r="AM719" i="3"/>
  <c r="AN719" i="3" s="1"/>
  <c r="AG717" i="3"/>
  <c r="AH717" i="3"/>
  <c r="AI717" i="3"/>
  <c r="AF718" i="3" l="1"/>
  <c r="AM718" i="3" s="1"/>
  <c r="AN718" i="3" s="1"/>
  <c r="AJ717" i="3"/>
  <c r="AL716" i="3"/>
  <c r="AK716" i="3"/>
  <c r="AE717" i="3" l="1"/>
  <c r="AG716" i="3"/>
  <c r="AH716" i="3"/>
  <c r="AI716" i="3"/>
  <c r="AF717" i="3" l="1"/>
  <c r="AM717" i="3" s="1"/>
  <c r="AN717" i="3" s="1"/>
  <c r="AJ716" i="3"/>
  <c r="AE716" i="3" s="1"/>
  <c r="AL715" i="3"/>
  <c r="AK715" i="3"/>
  <c r="AF716" i="3" l="1"/>
  <c r="AM716" i="3" s="1"/>
  <c r="AN716" i="3" s="1"/>
  <c r="AG715" i="3"/>
  <c r="AH715" i="3"/>
  <c r="AI715" i="3"/>
  <c r="AJ715" i="3" l="1"/>
  <c r="AL714" i="3"/>
  <c r="AK714" i="3"/>
  <c r="AF715" i="3" l="1"/>
  <c r="AG714" i="3"/>
  <c r="AH714" i="3"/>
  <c r="AI714" i="3"/>
  <c r="AE715" i="3" l="1"/>
  <c r="AM715" i="3" s="1"/>
  <c r="AN715" i="3" s="1"/>
  <c r="AJ714" i="3"/>
  <c r="AL713" i="3"/>
  <c r="AK713" i="3"/>
  <c r="AF714" i="3" l="1"/>
  <c r="AG713" i="3"/>
  <c r="AH713" i="3"/>
  <c r="AI713" i="3"/>
  <c r="AE714" i="3" l="1"/>
  <c r="AM714" i="3" s="1"/>
  <c r="AN714" i="3" s="1"/>
  <c r="AJ713" i="3"/>
  <c r="AF713" i="3" l="1"/>
  <c r="AE713" i="3" l="1"/>
  <c r="AM713" i="3" s="1"/>
  <c r="AN713" i="3" s="1"/>
  <c r="AL712" i="3" l="1"/>
  <c r="AK712" i="3"/>
  <c r="AG712" i="3" l="1"/>
  <c r="AH712" i="3"/>
  <c r="AI712" i="3"/>
  <c r="AJ712" i="3" l="1"/>
  <c r="AL711" i="3"/>
  <c r="AK711" i="3"/>
  <c r="AG711" i="3" l="1"/>
  <c r="AH711" i="3"/>
  <c r="AI711" i="3"/>
  <c r="AJ711" i="3" l="1"/>
  <c r="AE712" i="3"/>
  <c r="AF712" i="3"/>
  <c r="AL710" i="3"/>
  <c r="AK710" i="3"/>
  <c r="AM712" i="3" l="1"/>
  <c r="AN712" i="3" s="1"/>
  <c r="AG710" i="3"/>
  <c r="AH710" i="3"/>
  <c r="AI710" i="3"/>
  <c r="AJ710" i="3" l="1"/>
  <c r="AF711" i="3"/>
  <c r="AE711" i="3"/>
  <c r="AL709" i="3"/>
  <c r="AK709" i="3"/>
  <c r="AF710" i="3" l="1"/>
  <c r="AM711" i="3"/>
  <c r="AN711" i="3" s="1"/>
  <c r="AG709" i="3"/>
  <c r="AH709" i="3"/>
  <c r="AI709" i="3"/>
  <c r="AE710" i="3" l="1"/>
  <c r="AM710" i="3" s="1"/>
  <c r="AN710" i="3" s="1"/>
  <c r="AJ709" i="3"/>
  <c r="AL708" i="3"/>
  <c r="AK708" i="3"/>
  <c r="AG708" i="3" l="1"/>
  <c r="AH708" i="3"/>
  <c r="AI708" i="3"/>
  <c r="AJ708" i="3" l="1"/>
  <c r="AE709" i="3"/>
  <c r="AF709" i="3"/>
  <c r="AL707" i="3"/>
  <c r="AK707" i="3"/>
  <c r="AM709" i="3" l="1"/>
  <c r="AN709" i="3" s="1"/>
  <c r="AG707" i="3"/>
  <c r="AH707" i="3"/>
  <c r="AI707" i="3"/>
  <c r="AJ707" i="3" l="1"/>
  <c r="AF708" i="3"/>
  <c r="AE708" i="3"/>
  <c r="AL706" i="3"/>
  <c r="AK706" i="3"/>
  <c r="AE707" i="3" l="1"/>
  <c r="AM708" i="3"/>
  <c r="AN708" i="3" s="1"/>
  <c r="AG706" i="3"/>
  <c r="AH706" i="3"/>
  <c r="AI706" i="3"/>
  <c r="AF707" i="3" l="1"/>
  <c r="AM707" i="3" s="1"/>
  <c r="AN707" i="3" s="1"/>
  <c r="AJ706" i="3"/>
  <c r="AL705" i="3"/>
  <c r="AK705" i="3"/>
  <c r="AG705" i="3" l="1"/>
  <c r="AH705" i="3"/>
  <c r="AI705" i="3"/>
  <c r="AJ705" i="3" l="1"/>
  <c r="AE706" i="3"/>
  <c r="AF706" i="3"/>
  <c r="AL704" i="3"/>
  <c r="AK704" i="3"/>
  <c r="AE705" i="3" l="1"/>
  <c r="AM706" i="3"/>
  <c r="AN706" i="3" s="1"/>
  <c r="AG704" i="3"/>
  <c r="AH704" i="3"/>
  <c r="AI704" i="3"/>
  <c r="AF705" i="3" l="1"/>
  <c r="AM705" i="3" s="1"/>
  <c r="AN705" i="3" s="1"/>
  <c r="AJ704" i="3"/>
  <c r="AL703" i="3"/>
  <c r="AK703" i="3"/>
  <c r="AG703" i="3" l="1"/>
  <c r="AH703" i="3"/>
  <c r="AI703" i="3"/>
  <c r="AF704" i="3"/>
  <c r="AE704" i="3"/>
  <c r="AJ703" i="3" l="1"/>
  <c r="AM704" i="3"/>
  <c r="AN704" i="3" s="1"/>
  <c r="AE703" i="3" l="1"/>
  <c r="AF703" i="3"/>
  <c r="AL702" i="3"/>
  <c r="AK702" i="3"/>
  <c r="AG702" i="3" l="1"/>
  <c r="AH702" i="3"/>
  <c r="AI702" i="3"/>
  <c r="AM703" i="3"/>
  <c r="AN703" i="3" s="1"/>
  <c r="AJ702" i="3" l="1"/>
  <c r="AL701" i="3"/>
  <c r="AK701" i="3"/>
  <c r="AF702" i="3" l="1"/>
  <c r="AG701" i="3"/>
  <c r="AH701" i="3"/>
  <c r="AI701" i="3"/>
  <c r="AE702" i="3" l="1"/>
  <c r="AM702" i="3" s="1"/>
  <c r="AN702" i="3" s="1"/>
  <c r="AJ701" i="3"/>
  <c r="AL700" i="3"/>
  <c r="AK700" i="3"/>
  <c r="AG700" i="3" l="1"/>
  <c r="AH700" i="3"/>
  <c r="AI700" i="3"/>
  <c r="AJ700" i="3" l="1"/>
  <c r="AE701" i="3"/>
  <c r="AF701" i="3"/>
  <c r="AF700" i="3"/>
  <c r="AE700" i="3"/>
  <c r="AL699" i="3"/>
  <c r="AK699" i="3"/>
  <c r="AM700" i="3" l="1"/>
  <c r="AN700" i="3" s="1"/>
  <c r="AM701" i="3"/>
  <c r="AN701" i="3" s="1"/>
  <c r="AG699" i="3"/>
  <c r="AH699" i="3"/>
  <c r="AI699" i="3"/>
  <c r="AJ699" i="3" l="1"/>
  <c r="AL698" i="3"/>
  <c r="AK698" i="3"/>
  <c r="AG698" i="3" l="1"/>
  <c r="AH698" i="3"/>
  <c r="AI698" i="3"/>
  <c r="AJ698" i="3" l="1"/>
  <c r="AE699" i="3"/>
  <c r="AF699" i="3"/>
  <c r="AL697" i="3"/>
  <c r="AK697" i="3"/>
  <c r="AM699" i="3" l="1"/>
  <c r="AN699" i="3" s="1"/>
  <c r="AG697" i="3"/>
  <c r="AH697" i="3"/>
  <c r="AI697" i="3"/>
  <c r="AJ697" i="3" l="1"/>
  <c r="AF698" i="3"/>
  <c r="AE698" i="3"/>
  <c r="AL696" i="3"/>
  <c r="AK696" i="3"/>
  <c r="AM698" i="3" l="1"/>
  <c r="AN698" i="3" s="1"/>
  <c r="AG696" i="3"/>
  <c r="AH696" i="3"/>
  <c r="AI696" i="3"/>
  <c r="AF697" i="3" l="1"/>
  <c r="AE697" i="3"/>
  <c r="AJ696" i="3"/>
  <c r="AL695" i="3"/>
  <c r="AK695" i="3"/>
  <c r="AM697" i="3" l="1"/>
  <c r="AN697" i="3" s="1"/>
  <c r="AG695" i="3"/>
  <c r="AH695" i="3"/>
  <c r="AI695" i="3"/>
  <c r="AF696" i="3"/>
  <c r="AE696" i="3"/>
  <c r="AJ695" i="3" l="1"/>
  <c r="AM696" i="3"/>
  <c r="AN696" i="3" s="1"/>
  <c r="AL694" i="3"/>
  <c r="AK694" i="3"/>
  <c r="AE695" i="3" l="1"/>
  <c r="AG694" i="3"/>
  <c r="AH694" i="3"/>
  <c r="AI694" i="3"/>
  <c r="AF695" i="3" l="1"/>
  <c r="AM695" i="3" s="1"/>
  <c r="AN695" i="3" s="1"/>
  <c r="AJ694" i="3"/>
  <c r="AF694" i="3" l="1"/>
  <c r="AE694" i="3"/>
  <c r="AM694" i="3" l="1"/>
  <c r="AN694" i="3" s="1"/>
  <c r="AL693" i="3"/>
  <c r="AK693" i="3"/>
  <c r="AG693" i="3" l="1"/>
  <c r="AH693" i="3"/>
  <c r="AI693" i="3"/>
  <c r="AJ693" i="3" l="1"/>
  <c r="AL692" i="3"/>
  <c r="AK692" i="3"/>
  <c r="AE693" i="3" l="1"/>
  <c r="AG692" i="3"/>
  <c r="AH692" i="3"/>
  <c r="AI692" i="3"/>
  <c r="AF693" i="3" l="1"/>
  <c r="AM693" i="3" s="1"/>
  <c r="AN693" i="3" s="1"/>
  <c r="AJ692" i="3"/>
  <c r="AF692" i="3" l="1"/>
  <c r="AE692" i="3" l="1"/>
  <c r="AM692" i="3" s="1"/>
  <c r="AN692" i="3" s="1"/>
  <c r="AL691" i="3"/>
  <c r="AK691" i="3"/>
  <c r="AG691" i="3" l="1"/>
  <c r="AH691" i="3"/>
  <c r="AI691" i="3"/>
  <c r="AJ691" i="3" l="1"/>
  <c r="AL690" i="3"/>
  <c r="AK690" i="3"/>
  <c r="AF691" i="3" l="1"/>
  <c r="AG690" i="3"/>
  <c r="AH690" i="3"/>
  <c r="AI690" i="3"/>
  <c r="AE691" i="3" l="1"/>
  <c r="AM691" i="3" s="1"/>
  <c r="AN691" i="3" s="1"/>
  <c r="AJ690" i="3"/>
  <c r="AE690" i="3" l="1"/>
  <c r="AF690" i="3"/>
  <c r="AM690" i="3" l="1"/>
  <c r="AN690" i="3" s="1"/>
  <c r="AL689" i="3" l="1"/>
  <c r="AK689" i="3"/>
  <c r="AG689" i="3" l="1"/>
  <c r="AH689" i="3"/>
  <c r="AI689" i="3"/>
  <c r="AJ689" i="3" l="1"/>
  <c r="AL688" i="3"/>
  <c r="AK688" i="3"/>
  <c r="AG688" i="3" l="1"/>
  <c r="AH688" i="3"/>
  <c r="AI688" i="3"/>
  <c r="AJ688" i="3" l="1"/>
  <c r="AE689" i="3"/>
  <c r="AF689" i="3"/>
  <c r="AL687" i="3"/>
  <c r="AK687" i="3"/>
  <c r="AM689" i="3" l="1"/>
  <c r="AN689" i="3" s="1"/>
  <c r="AG687" i="3"/>
  <c r="AH687" i="3"/>
  <c r="AI687" i="3"/>
  <c r="AF688" i="3" l="1"/>
  <c r="AE688" i="3"/>
  <c r="AJ687" i="3"/>
  <c r="AL686" i="3"/>
  <c r="AK686" i="3"/>
  <c r="AM688" i="3" l="1"/>
  <c r="AN688" i="3" s="1"/>
  <c r="AG686" i="3"/>
  <c r="AH686" i="3"/>
  <c r="AI686" i="3"/>
  <c r="AJ686" i="3" l="1"/>
  <c r="AF687" i="3"/>
  <c r="AE687" i="3"/>
  <c r="AL685" i="3"/>
  <c r="AK685" i="3"/>
  <c r="AM687" i="3" l="1"/>
  <c r="AN687" i="3" s="1"/>
  <c r="AG685" i="3"/>
  <c r="AH685" i="3"/>
  <c r="AI685" i="3"/>
  <c r="AF686" i="3" l="1"/>
  <c r="AE686" i="3"/>
  <c r="AJ685" i="3"/>
  <c r="AL684" i="3"/>
  <c r="AK684" i="3"/>
  <c r="AM686" i="3" l="1"/>
  <c r="AN686" i="3" s="1"/>
  <c r="AG684" i="3"/>
  <c r="AH684" i="3"/>
  <c r="AI684" i="3"/>
  <c r="AJ684" i="3" l="1"/>
  <c r="AF685" i="3"/>
  <c r="AE685" i="3"/>
  <c r="AM685" i="3" l="1"/>
  <c r="AN685" i="3" s="1"/>
  <c r="AF684" i="3" l="1"/>
  <c r="AE684" i="3"/>
  <c r="AL683" i="3"/>
  <c r="AK683" i="3"/>
  <c r="AM684" i="3" l="1"/>
  <c r="AN684" i="3" s="1"/>
  <c r="AG683" i="3"/>
  <c r="AH683" i="3"/>
  <c r="AI683" i="3"/>
  <c r="AJ683" i="3" l="1"/>
  <c r="AE683" i="3" l="1"/>
  <c r="AF683" i="3"/>
  <c r="AL682" i="3"/>
  <c r="AK682" i="3"/>
  <c r="AM683" i="3" l="1"/>
  <c r="AN683" i="3" s="1"/>
  <c r="AG682" i="3"/>
  <c r="AH682" i="3"/>
  <c r="AI682" i="3"/>
  <c r="AJ682" i="3" l="1"/>
  <c r="AL681" i="3"/>
  <c r="AK681" i="3"/>
  <c r="AF682" i="3" l="1"/>
  <c r="AG681" i="3"/>
  <c r="AH681" i="3"/>
  <c r="AI681" i="3"/>
  <c r="AE682" i="3" l="1"/>
  <c r="AM682" i="3" s="1"/>
  <c r="AN682" i="3" s="1"/>
  <c r="AJ681" i="3"/>
  <c r="AF681" i="3" l="1"/>
  <c r="AE681" i="3" l="1"/>
  <c r="AM681" i="3" s="1"/>
  <c r="AN681" i="3" s="1"/>
  <c r="AL680" i="3"/>
  <c r="AK680" i="3"/>
  <c r="AG680" i="3" l="1"/>
  <c r="AH680" i="3"/>
  <c r="AI680" i="3"/>
  <c r="AJ680" i="3" l="1"/>
  <c r="AF680" i="3" l="1"/>
  <c r="AE680" i="3"/>
  <c r="AM680" i="3" l="1"/>
  <c r="AN680" i="3" s="1"/>
  <c r="AL679" i="3" l="1"/>
  <c r="AK679" i="3"/>
  <c r="AG679" i="3" l="1"/>
  <c r="AH679" i="3"/>
  <c r="AI679" i="3"/>
  <c r="AJ679" i="3" l="1"/>
  <c r="AF679" i="3"/>
  <c r="AE679" i="3"/>
  <c r="AM679" i="3" l="1"/>
  <c r="AN679" i="3" s="1"/>
  <c r="AL678" i="3" l="1"/>
  <c r="AK678" i="3"/>
  <c r="AG678" i="3" l="1"/>
  <c r="AH678" i="3"/>
  <c r="AI678" i="3"/>
  <c r="AJ678" i="3" l="1"/>
  <c r="AE678" i="3"/>
  <c r="AF678" i="3"/>
  <c r="AL677" i="3"/>
  <c r="AK677" i="3"/>
  <c r="AG677" i="3" l="1"/>
  <c r="AH677" i="3"/>
  <c r="AI677" i="3"/>
  <c r="AM678" i="3"/>
  <c r="AN678" i="3" s="1"/>
  <c r="AJ677" i="3" l="1"/>
  <c r="AE677" i="3"/>
  <c r="AF677" i="3"/>
  <c r="AL676" i="3"/>
  <c r="AK676" i="3"/>
  <c r="AG676" i="3" l="1"/>
  <c r="AH676" i="3"/>
  <c r="AI676" i="3"/>
  <c r="AM677" i="3"/>
  <c r="AN677" i="3" s="1"/>
  <c r="AJ676" i="3" l="1"/>
  <c r="AL675" i="3"/>
  <c r="AK675" i="3"/>
  <c r="AF676" i="3" l="1"/>
  <c r="AG675" i="3"/>
  <c r="AH675" i="3"/>
  <c r="AI675" i="3"/>
  <c r="AE676" i="3" l="1"/>
  <c r="AM676" i="3" s="1"/>
  <c r="AN676" i="3" s="1"/>
  <c r="AJ675" i="3"/>
  <c r="AE675" i="3"/>
  <c r="AF675" i="3"/>
  <c r="AM675" i="3" l="1"/>
  <c r="AN675" i="3" s="1"/>
  <c r="AL674" i="3" l="1"/>
  <c r="AK674" i="3"/>
  <c r="AG674" i="3" l="1"/>
  <c r="AH674" i="3"/>
  <c r="AI674" i="3"/>
  <c r="AJ674" i="3" l="1"/>
  <c r="AF674" i="3"/>
  <c r="AE674" i="3"/>
  <c r="AL673" i="3"/>
  <c r="AK673" i="3"/>
  <c r="AM674" i="3" l="1"/>
  <c r="AN674" i="3" s="1"/>
  <c r="AG673" i="3"/>
  <c r="AH673" i="3"/>
  <c r="AI673" i="3"/>
  <c r="AJ673" i="3" l="1"/>
  <c r="AF673" i="3"/>
  <c r="AE673" i="3"/>
  <c r="AL672" i="3"/>
  <c r="AK672" i="3"/>
  <c r="AM673" i="3" l="1"/>
  <c r="AN673" i="3" s="1"/>
  <c r="AG672" i="3"/>
  <c r="AH672" i="3"/>
  <c r="AI672" i="3"/>
  <c r="AJ672" i="3" l="1"/>
  <c r="AF672" i="3"/>
  <c r="AE672" i="3"/>
  <c r="AL671" i="3"/>
  <c r="AK671" i="3"/>
  <c r="AG671" i="3" l="1"/>
  <c r="AH671" i="3"/>
  <c r="AI671" i="3"/>
  <c r="AM672" i="3"/>
  <c r="AN672" i="3" s="1"/>
  <c r="AJ671" i="3" l="1"/>
  <c r="AF671" i="3"/>
  <c r="AE671" i="3"/>
  <c r="AL670" i="3"/>
  <c r="AK670" i="3"/>
  <c r="AM671" i="3" l="1"/>
  <c r="AN671" i="3" s="1"/>
  <c r="AG670" i="3"/>
  <c r="AH670" i="3"/>
  <c r="AI670" i="3"/>
  <c r="AJ670" i="3" l="1"/>
  <c r="AF670" i="3"/>
  <c r="AE670" i="3"/>
  <c r="AM670" i="3" l="1"/>
  <c r="AN670" i="3" s="1"/>
  <c r="AL669" i="3" l="1"/>
  <c r="AK669" i="3"/>
  <c r="AG669" i="3" l="1"/>
  <c r="AH669" i="3"/>
  <c r="AI669" i="3"/>
  <c r="AJ669" i="3" l="1"/>
  <c r="AE669" i="3" l="1"/>
  <c r="AF669" i="3"/>
  <c r="AL668" i="3"/>
  <c r="AK668" i="3"/>
  <c r="AM669" i="3" l="1"/>
  <c r="AN669" i="3" s="1"/>
  <c r="AG668" i="3"/>
  <c r="AH668" i="3"/>
  <c r="AI668" i="3"/>
  <c r="AJ668" i="3" l="1"/>
  <c r="AF668" i="3" l="1"/>
  <c r="AE668" i="3"/>
  <c r="AM668" i="3" l="1"/>
  <c r="AN668" i="3" s="1"/>
  <c r="AL667" i="3" l="1"/>
  <c r="AK667" i="3"/>
  <c r="AG667" i="3" l="1"/>
  <c r="AH667" i="3"/>
  <c r="AI667" i="3"/>
  <c r="AJ667" i="3" l="1"/>
  <c r="AF667" i="3" l="1"/>
  <c r="AE667" i="3" l="1"/>
  <c r="AM667" i="3" s="1"/>
  <c r="AN667" i="3" s="1"/>
  <c r="AL666" i="3"/>
  <c r="AK666" i="3"/>
  <c r="AG666" i="3" l="1"/>
  <c r="AH666" i="3"/>
  <c r="AI666" i="3"/>
  <c r="AJ666" i="3" l="1"/>
  <c r="AL665" i="3"/>
  <c r="AK665" i="3"/>
  <c r="AF666" i="3" l="1"/>
  <c r="AG665" i="3"/>
  <c r="AH665" i="3"/>
  <c r="AI665" i="3"/>
  <c r="AE666" i="3" l="1"/>
  <c r="AM666" i="3" s="1"/>
  <c r="AN666" i="3" s="1"/>
  <c r="AJ665" i="3"/>
  <c r="AL664" i="3"/>
  <c r="AK664" i="3"/>
  <c r="AG664" i="3" l="1"/>
  <c r="AH664" i="3"/>
  <c r="AI664" i="3"/>
  <c r="AE665" i="3" l="1"/>
  <c r="AF665" i="3"/>
  <c r="AJ664" i="3"/>
  <c r="AL663" i="3"/>
  <c r="AK663" i="3"/>
  <c r="AM665" i="3" l="1"/>
  <c r="AN665" i="3" s="1"/>
  <c r="AG663" i="3"/>
  <c r="AH663" i="3"/>
  <c r="AI663" i="3"/>
  <c r="AE664" i="3" l="1"/>
  <c r="AF664" i="3"/>
  <c r="AJ663" i="3"/>
  <c r="AE663" i="3"/>
  <c r="AF663" i="3"/>
  <c r="AM663" i="3" l="1"/>
  <c r="AN663" i="3" s="1"/>
  <c r="AM664" i="3"/>
  <c r="AN664" i="3" s="1"/>
  <c r="AL662" i="3" l="1"/>
  <c r="AK662" i="3"/>
  <c r="AG662" i="3" l="1"/>
  <c r="AH662" i="3"/>
  <c r="AI662" i="3"/>
  <c r="AJ662" i="3" l="1"/>
  <c r="AF662" i="3"/>
  <c r="AE662" i="3"/>
  <c r="AL661" i="3"/>
  <c r="AK661" i="3"/>
  <c r="AM662" i="3" l="1"/>
  <c r="AN662" i="3" s="1"/>
  <c r="AG661" i="3"/>
  <c r="AH661" i="3"/>
  <c r="AI661" i="3"/>
  <c r="AJ661" i="3" l="1"/>
  <c r="AL660" i="3"/>
  <c r="AK660" i="3"/>
  <c r="AG660" i="3" l="1"/>
  <c r="AH660" i="3"/>
  <c r="AI660" i="3"/>
  <c r="AJ660" i="3" l="1"/>
  <c r="AE661" i="3"/>
  <c r="AF661" i="3"/>
  <c r="AM661" i="3" l="1"/>
  <c r="AN661" i="3" s="1"/>
  <c r="AF660" i="3" l="1"/>
  <c r="AE660" i="3"/>
  <c r="AM660" i="3" l="1"/>
  <c r="AN660" i="3" s="1"/>
  <c r="AL659" i="3"/>
  <c r="AK659" i="3"/>
  <c r="AG659" i="3" l="1"/>
  <c r="AH659" i="3"/>
  <c r="AI659" i="3"/>
  <c r="AJ659" i="3" l="1"/>
  <c r="AL658" i="3"/>
  <c r="AK658" i="3"/>
  <c r="AG658" i="3" l="1"/>
  <c r="AH658" i="3"/>
  <c r="AI658" i="3"/>
  <c r="AJ658" i="3" l="1"/>
  <c r="AF659" i="3"/>
  <c r="AE659" i="3"/>
  <c r="AL657" i="3"/>
  <c r="AK657" i="3"/>
  <c r="AM659" i="3" l="1"/>
  <c r="AN659" i="3" s="1"/>
  <c r="AG657" i="3"/>
  <c r="AH657" i="3"/>
  <c r="AI657" i="3"/>
  <c r="AJ657" i="3" l="1"/>
  <c r="AF658" i="3"/>
  <c r="AE658" i="3"/>
  <c r="AM658" i="3" l="1"/>
  <c r="AN658" i="3" s="1"/>
  <c r="AF657" i="3" l="1"/>
  <c r="AE657" i="3"/>
  <c r="AL656" i="3"/>
  <c r="AK656" i="3"/>
  <c r="AM657" i="3" l="1"/>
  <c r="AN657" i="3" s="1"/>
  <c r="AG656" i="3"/>
  <c r="AH656" i="3"/>
  <c r="AI656" i="3"/>
  <c r="AJ656" i="3" l="1"/>
  <c r="AF656" i="3" l="1"/>
  <c r="AE656" i="3"/>
  <c r="AL655" i="3"/>
  <c r="AK655" i="3"/>
  <c r="AM656" i="3" l="1"/>
  <c r="AN656" i="3" s="1"/>
  <c r="AG655" i="3"/>
  <c r="AH655" i="3"/>
  <c r="AI655" i="3"/>
  <c r="AJ655" i="3" l="1"/>
  <c r="AE655" i="3" l="1"/>
  <c r="AF655" i="3" l="1"/>
  <c r="AM655" i="3" s="1"/>
  <c r="AN655" i="3" s="1"/>
  <c r="AL654" i="3"/>
  <c r="AK654" i="3"/>
  <c r="AG654" i="3" l="1"/>
  <c r="AH654" i="3"/>
  <c r="AI654" i="3"/>
  <c r="AJ654" i="3" l="1"/>
  <c r="AL653" i="3"/>
  <c r="AK653" i="3"/>
  <c r="AG653" i="3" l="1"/>
  <c r="AH653" i="3"/>
  <c r="AI653" i="3"/>
  <c r="AE654" i="3" l="1"/>
  <c r="AF654" i="3"/>
  <c r="AJ653" i="3"/>
  <c r="AM654" i="3" l="1"/>
  <c r="AN654" i="3" s="1"/>
  <c r="AF653" i="3" l="1"/>
  <c r="AE653" i="3"/>
  <c r="AL652" i="3"/>
  <c r="AK652" i="3"/>
  <c r="AM653" i="3" l="1"/>
  <c r="AN653" i="3" s="1"/>
  <c r="AG652" i="3"/>
  <c r="AH652" i="3"/>
  <c r="AI652" i="3"/>
  <c r="AJ652" i="3" l="1"/>
  <c r="AF652" i="3"/>
  <c r="AE652" i="3"/>
  <c r="AM652" i="3" l="1"/>
  <c r="AN652" i="3" s="1"/>
  <c r="AL651" i="3" l="1"/>
  <c r="AK651" i="3"/>
  <c r="AG651" i="3" l="1"/>
  <c r="AH651" i="3"/>
  <c r="AI651" i="3"/>
  <c r="AJ651" i="3" l="1"/>
  <c r="AF651" i="3" l="1"/>
  <c r="AE651" i="3" l="1"/>
  <c r="AM651" i="3" s="1"/>
  <c r="AN651" i="3" s="1"/>
  <c r="AL650" i="3" l="1"/>
  <c r="AK650" i="3"/>
  <c r="AG650" i="3" l="1"/>
  <c r="AH650" i="3"/>
  <c r="AI650" i="3"/>
  <c r="AJ650" i="3" l="1"/>
  <c r="AF650" i="3"/>
  <c r="AE650" i="3"/>
  <c r="AL649" i="3"/>
  <c r="AK649" i="3"/>
  <c r="AG649" i="3" l="1"/>
  <c r="AH649" i="3"/>
  <c r="AI649" i="3"/>
  <c r="AM650" i="3"/>
  <c r="AN650" i="3" s="1"/>
  <c r="AJ649" i="3" l="1"/>
  <c r="AF649" i="3"/>
  <c r="AE649" i="3"/>
  <c r="AL648" i="3"/>
  <c r="AK648" i="3"/>
  <c r="AM649" i="3" l="1"/>
  <c r="AN649" i="3" s="1"/>
  <c r="AG648" i="3"/>
  <c r="AH648" i="3"/>
  <c r="AI648" i="3"/>
  <c r="AJ648" i="3" l="1"/>
  <c r="AL647" i="3"/>
  <c r="AK647" i="3"/>
  <c r="AG647" i="3" l="1"/>
  <c r="AH647" i="3"/>
  <c r="AI647" i="3"/>
  <c r="AJ647" i="3" l="1"/>
  <c r="AE648" i="3"/>
  <c r="AF648" i="3"/>
  <c r="AF647" i="3"/>
  <c r="AE647" i="3"/>
  <c r="AM647" i="3" l="1"/>
  <c r="AN647" i="3" s="1"/>
  <c r="AM648" i="3"/>
  <c r="AN648" i="3" s="1"/>
  <c r="AL646" i="3" l="1"/>
  <c r="AK646" i="3"/>
  <c r="AG646" i="3" l="1"/>
  <c r="AH646" i="3"/>
  <c r="AI646" i="3"/>
  <c r="AJ646" i="3" l="1"/>
  <c r="AE646" i="3"/>
  <c r="AF646" i="3"/>
  <c r="AL645" i="3"/>
  <c r="AK645" i="3"/>
  <c r="AG645" i="3" l="1"/>
  <c r="AH645" i="3"/>
  <c r="AI645" i="3"/>
  <c r="AM646" i="3"/>
  <c r="AN646" i="3" s="1"/>
  <c r="AJ645" i="3" l="1"/>
  <c r="AL644" i="3"/>
  <c r="AK644" i="3"/>
  <c r="AG644" i="3" l="1"/>
  <c r="AH644" i="3"/>
  <c r="AI644" i="3"/>
  <c r="AJ644" i="3" l="1"/>
  <c r="AF645" i="3"/>
  <c r="AE645" i="3"/>
  <c r="AM645" i="3" l="1"/>
  <c r="AN645" i="3" s="1"/>
  <c r="AE644" i="3" l="1"/>
  <c r="AF644" i="3"/>
  <c r="AM644" i="3" l="1"/>
  <c r="AN644" i="3" s="1"/>
  <c r="AL643" i="3" l="1"/>
  <c r="AK643" i="3"/>
  <c r="AG643" i="3" l="1"/>
  <c r="AH643" i="3"/>
  <c r="AI643" i="3"/>
  <c r="AJ643" i="3" l="1"/>
  <c r="AF643" i="3"/>
  <c r="AE643" i="3"/>
  <c r="AL642" i="3"/>
  <c r="AK642" i="3"/>
  <c r="AM643" i="3" l="1"/>
  <c r="AN643" i="3" s="1"/>
  <c r="AG642" i="3"/>
  <c r="AH642" i="3"/>
  <c r="AI642" i="3"/>
  <c r="AJ642" i="3" l="1"/>
  <c r="AF642" i="3"/>
  <c r="AE642" i="3"/>
  <c r="AM642" i="3" l="1"/>
  <c r="AN642" i="3" s="1"/>
  <c r="AL641" i="3" l="1"/>
  <c r="AK641" i="3"/>
  <c r="AG641" i="3" l="1"/>
  <c r="AH641" i="3"/>
  <c r="AI641" i="3"/>
  <c r="AJ641" i="3" l="1"/>
  <c r="AL640" i="3"/>
  <c r="AK640" i="3"/>
  <c r="AE641" i="3" l="1"/>
  <c r="AG640" i="3"/>
  <c r="AH640" i="3"/>
  <c r="AI640" i="3"/>
  <c r="AF641" i="3" l="1"/>
  <c r="AJ640" i="3"/>
  <c r="AF640" i="3"/>
  <c r="AE640" i="3"/>
  <c r="AL639" i="3"/>
  <c r="AK639" i="3"/>
  <c r="AM641" i="3" l="1"/>
  <c r="AN641" i="3" s="1"/>
  <c r="AM640" i="3"/>
  <c r="AN640" i="3" s="1"/>
  <c r="AG639" i="3"/>
  <c r="AH639" i="3"/>
  <c r="AI639" i="3"/>
  <c r="AJ639" i="3" l="1"/>
  <c r="AL638" i="3"/>
  <c r="AK638" i="3"/>
  <c r="AG638" i="3" l="1"/>
  <c r="AH638" i="3"/>
  <c r="AI638" i="3"/>
  <c r="AE639" i="3" l="1"/>
  <c r="AF639" i="3"/>
  <c r="AJ638" i="3"/>
  <c r="AL637" i="3"/>
  <c r="AK637" i="3"/>
  <c r="AM639" i="3" l="1"/>
  <c r="AN639" i="3" s="1"/>
  <c r="AG637" i="3"/>
  <c r="AH637" i="3"/>
  <c r="AI637" i="3"/>
  <c r="AJ637" i="3" l="1"/>
  <c r="AF638" i="3"/>
  <c r="AE638" i="3"/>
  <c r="AF637" i="3"/>
  <c r="AE637" i="3"/>
  <c r="AL636" i="3"/>
  <c r="AK636" i="3"/>
  <c r="AM637" i="3" l="1"/>
  <c r="AN637" i="3" s="1"/>
  <c r="AM638" i="3"/>
  <c r="AN638" i="3" s="1"/>
  <c r="AG636" i="3"/>
  <c r="AH636" i="3"/>
  <c r="AI636" i="3"/>
  <c r="AJ636" i="3" l="1"/>
  <c r="AL635" i="3"/>
  <c r="AK635" i="3"/>
  <c r="AE636" i="3" l="1"/>
  <c r="AG635" i="3"/>
  <c r="AH635" i="3"/>
  <c r="AI635" i="3"/>
  <c r="AF636" i="3" l="1"/>
  <c r="AJ635" i="3"/>
  <c r="AL634" i="3"/>
  <c r="AK634" i="3"/>
  <c r="AF635" i="3" l="1"/>
  <c r="AM636" i="3"/>
  <c r="AN636" i="3" s="1"/>
  <c r="AG634" i="3"/>
  <c r="AH634" i="3"/>
  <c r="AI634" i="3"/>
  <c r="AE635" i="3" l="1"/>
  <c r="AM635" i="3" s="1"/>
  <c r="AN635" i="3" s="1"/>
  <c r="AJ634" i="3"/>
  <c r="AL633" i="3"/>
  <c r="AK633" i="3"/>
  <c r="AE634" i="3" l="1"/>
  <c r="AG633" i="3"/>
  <c r="AH633" i="3"/>
  <c r="AI633" i="3"/>
  <c r="AF634" i="3" l="1"/>
  <c r="AM634" i="3" s="1"/>
  <c r="AN634" i="3" s="1"/>
  <c r="AJ633" i="3"/>
  <c r="AL632" i="3"/>
  <c r="AK632" i="3"/>
  <c r="AF633" i="3" l="1"/>
  <c r="AG632" i="3"/>
  <c r="AH632" i="3"/>
  <c r="AI632" i="3"/>
  <c r="AE633" i="3" l="1"/>
  <c r="AM633" i="3" s="1"/>
  <c r="AN633" i="3" s="1"/>
  <c r="AJ632" i="3"/>
  <c r="AL631" i="3"/>
  <c r="AK631" i="3"/>
  <c r="AF632" i="3" l="1"/>
  <c r="AG631" i="3"/>
  <c r="AH631" i="3"/>
  <c r="AI631" i="3"/>
  <c r="AE632" i="3" l="1"/>
  <c r="AM632" i="3" s="1"/>
  <c r="AN632" i="3" s="1"/>
  <c r="AJ631" i="3"/>
  <c r="AF631" i="3" l="1"/>
  <c r="AE631" i="3" l="1"/>
  <c r="AM631" i="3" s="1"/>
  <c r="AN631" i="3" s="1"/>
  <c r="AL630" i="3"/>
  <c r="AK630" i="3"/>
  <c r="AG630" i="3" l="1"/>
  <c r="AH630" i="3"/>
  <c r="AI630" i="3"/>
  <c r="AJ630" i="3" l="1"/>
  <c r="AE630" i="3"/>
  <c r="AF630" i="3"/>
  <c r="AM630" i="3" l="1"/>
  <c r="AN630" i="3" s="1"/>
  <c r="AL629" i="3"/>
  <c r="AK629" i="3"/>
  <c r="AG629" i="3" l="1"/>
  <c r="AH629" i="3"/>
  <c r="AI629" i="3"/>
  <c r="AJ629" i="3" l="1"/>
  <c r="AF629" i="3"/>
  <c r="AE629" i="3"/>
  <c r="AM629" i="3" l="1"/>
  <c r="AN629" i="3" s="1"/>
  <c r="AL628" i="3" l="1"/>
  <c r="AK628" i="3"/>
  <c r="AG628" i="3" l="1"/>
  <c r="AH628" i="3"/>
  <c r="AI628" i="3"/>
  <c r="AJ628" i="3" l="1"/>
  <c r="AE628" i="3"/>
  <c r="AF628" i="3"/>
  <c r="AM628" i="3" l="1"/>
  <c r="AN628" i="3" s="1"/>
  <c r="AL627" i="3"/>
  <c r="AK627" i="3"/>
  <c r="AG627" i="3" l="1"/>
  <c r="AH627" i="3"/>
  <c r="AI627" i="3"/>
  <c r="AJ627" i="3" l="1"/>
  <c r="AF627" i="3"/>
  <c r="AE627" i="3"/>
  <c r="AL626" i="3"/>
  <c r="AK626" i="3"/>
  <c r="AM627" i="3" l="1"/>
  <c r="AN627" i="3" s="1"/>
  <c r="AG626" i="3"/>
  <c r="AH626" i="3"/>
  <c r="AI626" i="3"/>
  <c r="AJ626" i="3" l="1"/>
  <c r="AF626" i="3"/>
  <c r="AE626" i="3"/>
  <c r="AL625" i="3"/>
  <c r="AK625" i="3"/>
  <c r="AM626" i="3" l="1"/>
  <c r="AN626" i="3" s="1"/>
  <c r="AG625" i="3"/>
  <c r="AH625" i="3"/>
  <c r="AI625" i="3"/>
  <c r="AJ625" i="3" l="1"/>
  <c r="AF625" i="3"/>
  <c r="AE625" i="3"/>
  <c r="AL624" i="3"/>
  <c r="AK624" i="3"/>
  <c r="AM625" i="3" l="1"/>
  <c r="AN625" i="3" s="1"/>
  <c r="AG624" i="3"/>
  <c r="AH624" i="3"/>
  <c r="AI624" i="3"/>
  <c r="AJ624" i="3" l="1"/>
  <c r="AE624" i="3"/>
  <c r="AF624" i="3"/>
  <c r="AM624" i="3" l="1"/>
  <c r="AN624" i="3" s="1"/>
  <c r="AL623" i="3"/>
  <c r="AK623" i="3"/>
  <c r="AG623" i="3" l="1"/>
  <c r="AH623" i="3"/>
  <c r="AI623" i="3"/>
  <c r="AJ623" i="3" l="1"/>
  <c r="AE623" i="3"/>
  <c r="AF623" i="3"/>
  <c r="AM623" i="3" l="1"/>
  <c r="AN623" i="3" s="1"/>
  <c r="AL622" i="3" l="1"/>
  <c r="AK622" i="3"/>
  <c r="AG622" i="3" l="1"/>
  <c r="AH622" i="3"/>
  <c r="AI622" i="3"/>
  <c r="AJ622" i="3" l="1"/>
  <c r="AE622" i="3"/>
  <c r="AF622" i="3"/>
  <c r="AM622" i="3" l="1"/>
  <c r="AN622" i="3" s="1"/>
  <c r="AL621" i="3" l="1"/>
  <c r="AK621" i="3"/>
  <c r="AG621" i="3" l="1"/>
  <c r="AH621" i="3"/>
  <c r="AI621" i="3"/>
  <c r="AJ621" i="3" l="1"/>
  <c r="AL620" i="3"/>
  <c r="AK620" i="3"/>
  <c r="AG620" i="3" l="1"/>
  <c r="AH620" i="3"/>
  <c r="AI620" i="3"/>
  <c r="AJ620" i="3" l="1"/>
  <c r="AF621" i="3"/>
  <c r="AE621" i="3"/>
  <c r="AL619" i="3"/>
  <c r="AK619" i="3"/>
  <c r="AM621" i="3" l="1"/>
  <c r="AN621" i="3" s="1"/>
  <c r="AG619" i="3"/>
  <c r="AH619" i="3"/>
  <c r="AI619" i="3"/>
  <c r="AJ619" i="3" l="1"/>
  <c r="AF620" i="3"/>
  <c r="AE620" i="3"/>
  <c r="AE619" i="3" l="1"/>
  <c r="AM620" i="3"/>
  <c r="AN620" i="3" s="1"/>
  <c r="AL618" i="3"/>
  <c r="AK618" i="3"/>
  <c r="AF619" i="3" l="1"/>
  <c r="AG618" i="3"/>
  <c r="AH618" i="3"/>
  <c r="AI618" i="3"/>
  <c r="AM619" i="3" l="1"/>
  <c r="AN619" i="3" s="1"/>
  <c r="AJ618" i="3"/>
  <c r="AL617" i="3"/>
  <c r="AK617" i="3"/>
  <c r="AG617" i="3" l="1"/>
  <c r="AH617" i="3"/>
  <c r="AI617" i="3"/>
  <c r="AJ617" i="3" l="1"/>
  <c r="AF618" i="3"/>
  <c r="AE618" i="3"/>
  <c r="AM618" i="3" l="1"/>
  <c r="AN618" i="3" s="1"/>
  <c r="AF617" i="3" l="1"/>
  <c r="AE617" i="3"/>
  <c r="AM617" i="3" l="1"/>
  <c r="AN617" i="3" s="1"/>
  <c r="AL616" i="3"/>
  <c r="AK616" i="3"/>
  <c r="AG616" i="3" l="1"/>
  <c r="AH616" i="3"/>
  <c r="AI616" i="3"/>
  <c r="AJ616" i="3" l="1"/>
  <c r="AL615" i="3"/>
  <c r="AK615" i="3"/>
  <c r="AG615" i="3" l="1"/>
  <c r="AH615" i="3"/>
  <c r="AI615" i="3"/>
  <c r="AJ615" i="3" l="1"/>
  <c r="AE616" i="3"/>
  <c r="AF616" i="3"/>
  <c r="AL614" i="3"/>
  <c r="AK614" i="3"/>
  <c r="AM616" i="3" l="1"/>
  <c r="AN616" i="3" s="1"/>
  <c r="AG614" i="3"/>
  <c r="AH614" i="3"/>
  <c r="AI614" i="3"/>
  <c r="AJ614" i="3" l="1"/>
  <c r="AF615" i="3"/>
  <c r="AE615" i="3"/>
  <c r="AM615" i="3" l="1"/>
  <c r="AN615" i="3" s="1"/>
  <c r="AL613" i="3"/>
  <c r="AK613" i="3"/>
  <c r="AF614" i="3" l="1"/>
  <c r="AE614" i="3"/>
  <c r="AG613" i="3"/>
  <c r="AH613" i="3"/>
  <c r="AI613" i="3"/>
  <c r="AM614" i="3" l="1"/>
  <c r="AN614" i="3" s="1"/>
  <c r="AJ613" i="3"/>
  <c r="AF613" i="3" l="1"/>
  <c r="AE613" i="3"/>
  <c r="AM613" i="3" l="1"/>
  <c r="AN613" i="3" s="1"/>
  <c r="AL612" i="3" l="1"/>
  <c r="AK612" i="3"/>
  <c r="AG612" i="3" l="1"/>
  <c r="AH612" i="3"/>
  <c r="AI612" i="3"/>
  <c r="AJ612" i="3" l="1"/>
  <c r="AL611" i="3"/>
  <c r="AK611" i="3"/>
  <c r="AG611" i="3" l="1"/>
  <c r="AH611" i="3"/>
  <c r="AI611" i="3"/>
  <c r="AJ611" i="3" l="1"/>
  <c r="AF612" i="3"/>
  <c r="AE612" i="3"/>
  <c r="AM612" i="3" l="1"/>
  <c r="AN612" i="3" s="1"/>
  <c r="AL610" i="3"/>
  <c r="AK610" i="3"/>
  <c r="AE611" i="3" l="1"/>
  <c r="AF611" i="3"/>
  <c r="AG610" i="3"/>
  <c r="AH610" i="3"/>
  <c r="AI610" i="3"/>
  <c r="AM611" i="3" l="1"/>
  <c r="AN611" i="3" s="1"/>
  <c r="AJ610" i="3"/>
  <c r="AF610" i="3"/>
  <c r="AE610" i="3"/>
  <c r="AL609" i="3"/>
  <c r="AK609" i="3"/>
  <c r="AM610" i="3" l="1"/>
  <c r="AN610" i="3" s="1"/>
  <c r="AG609" i="3"/>
  <c r="AH609" i="3"/>
  <c r="AI609" i="3"/>
  <c r="AJ609" i="3" l="1"/>
  <c r="AF609" i="3"/>
  <c r="AE609" i="3"/>
  <c r="AL608" i="3"/>
  <c r="AK608" i="3"/>
  <c r="AM609" i="3" l="1"/>
  <c r="AN609" i="3" s="1"/>
  <c r="AG608" i="3"/>
  <c r="AH608" i="3"/>
  <c r="AI608" i="3"/>
  <c r="AJ608" i="3" l="1"/>
  <c r="AF608" i="3" l="1"/>
  <c r="AE608" i="3"/>
  <c r="AM608" i="3" l="1"/>
  <c r="AN608" i="3" s="1"/>
  <c r="AL607" i="3" l="1"/>
  <c r="AK607" i="3"/>
  <c r="AG607" i="3" l="1"/>
  <c r="AH607" i="3"/>
  <c r="AI607" i="3"/>
  <c r="AJ607" i="3" l="1"/>
  <c r="AE607" i="3"/>
  <c r="AF607" i="3"/>
  <c r="AM607" i="3" l="1"/>
  <c r="AN607" i="3" s="1"/>
  <c r="AL606" i="3"/>
  <c r="AK606" i="3"/>
  <c r="AG606" i="3" l="1"/>
  <c r="AH606" i="3"/>
  <c r="AI606" i="3"/>
  <c r="AJ606" i="3" l="1"/>
  <c r="AL605" i="3"/>
  <c r="AK605" i="3"/>
  <c r="AG605" i="3" l="1"/>
  <c r="AH605" i="3"/>
  <c r="AI605" i="3"/>
  <c r="AJ605" i="3" l="1"/>
  <c r="AF606" i="3"/>
  <c r="AE606" i="3"/>
  <c r="AL604" i="3"/>
  <c r="AK604" i="3"/>
  <c r="AF605" i="3" l="1"/>
  <c r="AM606" i="3"/>
  <c r="AN606" i="3" s="1"/>
  <c r="AG604" i="3"/>
  <c r="AH604" i="3"/>
  <c r="AI604" i="3"/>
  <c r="AE605" i="3" l="1"/>
  <c r="AM605" i="3" s="1"/>
  <c r="AN605" i="3" s="1"/>
  <c r="AJ604" i="3"/>
  <c r="AL603" i="3" l="1"/>
  <c r="AK603" i="3"/>
  <c r="AE604" i="3" l="1"/>
  <c r="AF604" i="3"/>
  <c r="AG603" i="3"/>
  <c r="AH603" i="3"/>
  <c r="AI603" i="3"/>
  <c r="AM604" i="3" l="1"/>
  <c r="AN604" i="3" s="1"/>
  <c r="AJ603" i="3"/>
  <c r="AF603" i="3"/>
  <c r="AE603" i="3"/>
  <c r="AL602" i="3"/>
  <c r="AK602" i="3"/>
  <c r="AM603" i="3" l="1"/>
  <c r="AN603" i="3" s="1"/>
  <c r="AG602" i="3"/>
  <c r="AH602" i="3"/>
  <c r="AI602" i="3"/>
  <c r="AJ602" i="3" l="1"/>
  <c r="AF602" i="3"/>
  <c r="AE602" i="3"/>
  <c r="AL601" i="3"/>
  <c r="AK601" i="3"/>
  <c r="AM602" i="3" l="1"/>
  <c r="AN602" i="3" s="1"/>
  <c r="AG601" i="3"/>
  <c r="AH601" i="3"/>
  <c r="AI601" i="3"/>
  <c r="AJ601" i="3" l="1"/>
  <c r="AE601" i="3" l="1"/>
  <c r="AL600" i="3"/>
  <c r="AK600" i="3"/>
  <c r="AF601" i="3" l="1"/>
  <c r="AG600" i="3"/>
  <c r="AH600" i="3"/>
  <c r="AI600" i="3"/>
  <c r="AM601" i="3" l="1"/>
  <c r="AN601" i="3" s="1"/>
  <c r="AJ600" i="3"/>
  <c r="AE600" i="3" l="1"/>
  <c r="AL599" i="3"/>
  <c r="AK599" i="3"/>
  <c r="AF600" i="3" l="1"/>
  <c r="AG599" i="3"/>
  <c r="AH599" i="3"/>
  <c r="AI599" i="3"/>
  <c r="AM600" i="3" l="1"/>
  <c r="AN600" i="3" s="1"/>
  <c r="AJ599" i="3"/>
  <c r="AL598" i="3"/>
  <c r="AK598" i="3"/>
  <c r="AG598" i="3" l="1"/>
  <c r="AH598" i="3"/>
  <c r="AI598" i="3"/>
  <c r="AJ598" i="3" l="1"/>
  <c r="AE599" i="3"/>
  <c r="AF599" i="3"/>
  <c r="AE598" i="3"/>
  <c r="AF598" i="3"/>
  <c r="AM599" i="3" l="1"/>
  <c r="AN599" i="3" s="1"/>
  <c r="AM598" i="3"/>
  <c r="AN598" i="3" s="1"/>
  <c r="AL597" i="3"/>
  <c r="AK597" i="3"/>
  <c r="AG597" i="3" l="1"/>
  <c r="AH597" i="3"/>
  <c r="AI597" i="3"/>
  <c r="AJ597" i="3" l="1"/>
  <c r="AF597" i="3"/>
  <c r="AE597" i="3"/>
  <c r="AL596" i="3"/>
  <c r="AK596" i="3"/>
  <c r="AM597" i="3" l="1"/>
  <c r="AN597" i="3" s="1"/>
  <c r="AG596" i="3"/>
  <c r="AH596" i="3"/>
  <c r="AI596" i="3"/>
  <c r="AJ596" i="3" l="1"/>
  <c r="AL595" i="3"/>
  <c r="AK595" i="3"/>
  <c r="AG595" i="3" l="1"/>
  <c r="AH595" i="3"/>
  <c r="AI595" i="3"/>
  <c r="AJ595" i="3" l="1"/>
  <c r="AF596" i="3"/>
  <c r="AE596" i="3"/>
  <c r="AL594" i="3"/>
  <c r="AK594" i="3"/>
  <c r="AM596" i="3" l="1"/>
  <c r="AN596" i="3" s="1"/>
  <c r="AG594" i="3"/>
  <c r="AH594" i="3"/>
  <c r="AI594" i="3"/>
  <c r="AF595" i="3" l="1"/>
  <c r="AE595" i="3"/>
  <c r="AJ594" i="3"/>
  <c r="AF594" i="3"/>
  <c r="AE594" i="3"/>
  <c r="AL593" i="3"/>
  <c r="AK593" i="3"/>
  <c r="AM595" i="3" l="1"/>
  <c r="AN595" i="3" s="1"/>
  <c r="AM594" i="3"/>
  <c r="AN594" i="3" s="1"/>
  <c r="AG593" i="3"/>
  <c r="AH593" i="3"/>
  <c r="AI593" i="3"/>
  <c r="AJ593" i="3" l="1"/>
  <c r="AF593" i="3"/>
  <c r="AE593" i="3"/>
  <c r="AM593" i="3" l="1"/>
  <c r="AN593" i="3" s="1"/>
  <c r="AL592" i="3" l="1"/>
  <c r="AK592" i="3"/>
  <c r="AG592" i="3" l="1"/>
  <c r="AH592" i="3"/>
  <c r="AI592" i="3"/>
  <c r="AJ592" i="3" l="1"/>
  <c r="AF592" i="3"/>
  <c r="AE592" i="3"/>
  <c r="AL591" i="3"/>
  <c r="AK591" i="3"/>
  <c r="AM592" i="3" l="1"/>
  <c r="AN592" i="3" s="1"/>
  <c r="AG591" i="3"/>
  <c r="AH591" i="3"/>
  <c r="AI591" i="3"/>
  <c r="AJ591" i="3" l="1"/>
  <c r="AL590" i="3"/>
  <c r="AK590" i="3"/>
  <c r="AG590" i="3" l="1"/>
  <c r="AH590" i="3"/>
  <c r="AI590" i="3"/>
  <c r="AJ590" i="3" l="1"/>
  <c r="AF591" i="3"/>
  <c r="AE591" i="3"/>
  <c r="AL589" i="3"/>
  <c r="AK589" i="3"/>
  <c r="AM591" i="3" l="1"/>
  <c r="AN591" i="3" s="1"/>
  <c r="AG589" i="3"/>
  <c r="AH589" i="3"/>
  <c r="AI589" i="3"/>
  <c r="AJ589" i="3" l="1"/>
  <c r="AF590" i="3"/>
  <c r="AE590" i="3"/>
  <c r="AE589" i="3"/>
  <c r="AF589" i="3"/>
  <c r="AM590" i="3" l="1"/>
  <c r="AN590" i="3" s="1"/>
  <c r="AM589" i="3"/>
  <c r="AN589" i="3" s="1"/>
  <c r="AL588" i="3" l="1"/>
  <c r="AK588" i="3"/>
  <c r="AG588" i="3" l="1"/>
  <c r="AH588" i="3"/>
  <c r="AI588" i="3"/>
  <c r="AJ588" i="3" l="1"/>
  <c r="AL587" i="3"/>
  <c r="AK587" i="3"/>
  <c r="AG587" i="3" l="1"/>
  <c r="AH587" i="3"/>
  <c r="AI587" i="3"/>
  <c r="AJ587" i="3" l="1"/>
  <c r="AE588" i="3"/>
  <c r="AF588" i="3"/>
  <c r="AM588" i="3" l="1"/>
  <c r="AN588" i="3" s="1"/>
  <c r="AL586" i="3"/>
  <c r="AK586" i="3"/>
  <c r="AE587" i="3" l="1"/>
  <c r="AF587" i="3"/>
  <c r="AG586" i="3"/>
  <c r="AH586" i="3"/>
  <c r="AI586" i="3"/>
  <c r="AJ586" i="3" l="1"/>
  <c r="AM587" i="3"/>
  <c r="AN587" i="3" s="1"/>
  <c r="AF586" i="3"/>
  <c r="AE586" i="3"/>
  <c r="AL585" i="3"/>
  <c r="AK585" i="3"/>
  <c r="AM586" i="3" l="1"/>
  <c r="AN586" i="3" s="1"/>
  <c r="AG585" i="3"/>
  <c r="AH585" i="3"/>
  <c r="AI585" i="3"/>
  <c r="AJ585" i="3" l="1"/>
  <c r="AE585" i="3"/>
  <c r="AF585" i="3"/>
  <c r="AM585" i="3" l="1"/>
  <c r="AN585" i="3" s="1"/>
  <c r="AL584" i="3"/>
  <c r="AK584" i="3"/>
  <c r="AG584" i="3" l="1"/>
  <c r="AH584" i="3"/>
  <c r="AI584" i="3"/>
  <c r="AJ584" i="3" l="1"/>
  <c r="AE584" i="3"/>
  <c r="AF584" i="3"/>
  <c r="AM584" i="3" l="1"/>
  <c r="AN584" i="3" s="1"/>
  <c r="AL583" i="3"/>
  <c r="AK583" i="3"/>
  <c r="AG583" i="3" l="1"/>
  <c r="AH583" i="3"/>
  <c r="AI583" i="3"/>
  <c r="AJ583" i="3" l="1"/>
  <c r="AE583" i="3"/>
  <c r="AF583" i="3"/>
  <c r="AM583" i="3" l="1"/>
  <c r="AN583" i="3" s="1"/>
  <c r="AL582" i="3"/>
  <c r="AK582" i="3"/>
  <c r="AG582" i="3" l="1"/>
  <c r="AH582" i="3"/>
  <c r="AI582" i="3"/>
  <c r="AJ582" i="3" l="1"/>
  <c r="AF582" i="3"/>
  <c r="AE582" i="3"/>
  <c r="AM582" i="3" l="1"/>
  <c r="AN582" i="3" s="1"/>
  <c r="AL581" i="3" l="1"/>
  <c r="AK581" i="3"/>
  <c r="AG581" i="3" l="1"/>
  <c r="AH581" i="3"/>
  <c r="AI581" i="3"/>
  <c r="AJ581" i="3" l="1"/>
  <c r="AL580" i="3"/>
  <c r="AK580" i="3"/>
  <c r="AF581" i="3" l="1"/>
  <c r="AG580" i="3"/>
  <c r="AH580" i="3"/>
  <c r="AI580" i="3"/>
  <c r="AE581" i="3" l="1"/>
  <c r="AM581" i="3" s="1"/>
  <c r="AN581" i="3" s="1"/>
  <c r="AJ580" i="3"/>
  <c r="AL579" i="3"/>
  <c r="AK579" i="3"/>
  <c r="AF580" i="3" l="1"/>
  <c r="AG579" i="3"/>
  <c r="AH579" i="3"/>
  <c r="AI579" i="3"/>
  <c r="AE580" i="3" l="1"/>
  <c r="AM580" i="3" s="1"/>
  <c r="AN580" i="3" s="1"/>
  <c r="AJ579" i="3"/>
  <c r="AE579" i="3" l="1"/>
  <c r="AL578" i="3"/>
  <c r="AK578" i="3"/>
  <c r="AF579" i="3" l="1"/>
  <c r="AG578" i="3"/>
  <c r="AH578" i="3"/>
  <c r="AI578" i="3"/>
  <c r="AM579" i="3" l="1"/>
  <c r="AN579" i="3" s="1"/>
  <c r="AJ578" i="3"/>
  <c r="AL577" i="3"/>
  <c r="AK577" i="3"/>
  <c r="AG577" i="3" l="1"/>
  <c r="AH577" i="3"/>
  <c r="AI577" i="3"/>
  <c r="AJ577" i="3" l="1"/>
  <c r="AE578" i="3"/>
  <c r="AF578" i="3"/>
  <c r="AL576" i="3"/>
  <c r="AK576" i="3"/>
  <c r="AM578" i="3" l="1"/>
  <c r="AN578" i="3" s="1"/>
  <c r="AG576" i="3"/>
  <c r="AH576" i="3"/>
  <c r="AI576" i="3"/>
  <c r="AJ576" i="3" l="1"/>
  <c r="AF577" i="3"/>
  <c r="AE577" i="3"/>
  <c r="AM577" i="3" l="1"/>
  <c r="AN577" i="3" s="1"/>
  <c r="AF576" i="3" l="1"/>
  <c r="AE576" i="3"/>
  <c r="AL575" i="3"/>
  <c r="AK575" i="3"/>
  <c r="AM576" i="3" l="1"/>
  <c r="AN576" i="3" s="1"/>
  <c r="AG575" i="3"/>
  <c r="AH575" i="3"/>
  <c r="AI575" i="3"/>
  <c r="AJ575" i="3" l="1"/>
  <c r="AE575" i="3" l="1"/>
  <c r="AF575" i="3"/>
  <c r="AM575" i="3" l="1"/>
  <c r="AN575" i="3" s="1"/>
  <c r="AL574" i="3" l="1"/>
  <c r="AK574" i="3"/>
  <c r="AG574" i="3" l="1"/>
  <c r="AH574" i="3"/>
  <c r="AI574" i="3"/>
  <c r="AJ574" i="3" l="1"/>
  <c r="AF574" i="3"/>
  <c r="AE574" i="3"/>
  <c r="AM574" i="3" l="1"/>
  <c r="AN574" i="3" s="1"/>
  <c r="AL573" i="3" l="1"/>
  <c r="AK573" i="3"/>
  <c r="AG573" i="3" l="1"/>
  <c r="AH573" i="3"/>
  <c r="AI573" i="3"/>
  <c r="AJ573" i="3" l="1"/>
  <c r="AL572" i="3" l="1"/>
  <c r="AK572" i="3"/>
  <c r="AE573" i="3" l="1"/>
  <c r="AF573" i="3"/>
  <c r="AG572" i="3"/>
  <c r="AH572" i="3"/>
  <c r="AI572" i="3"/>
  <c r="AM573" i="3" l="1"/>
  <c r="AN573" i="3" s="1"/>
  <c r="AJ572" i="3"/>
  <c r="AE572" i="3" l="1"/>
  <c r="AF572" i="3"/>
  <c r="AM572" i="3" l="1"/>
  <c r="AN572" i="3" s="1"/>
  <c r="AL571" i="3" l="1"/>
  <c r="AK571" i="3"/>
  <c r="AG571" i="3" l="1"/>
  <c r="AH571" i="3"/>
  <c r="AI571" i="3"/>
  <c r="AJ571" i="3" l="1"/>
  <c r="AF571" i="3"/>
  <c r="AE571" i="3"/>
  <c r="AL570" i="3"/>
  <c r="AK570" i="3"/>
  <c r="AM571" i="3" l="1"/>
  <c r="AN571" i="3" s="1"/>
  <c r="AG570" i="3"/>
  <c r="AH570" i="3"/>
  <c r="AI570" i="3"/>
  <c r="AJ570" i="3" l="1"/>
  <c r="AE570" i="3" l="1"/>
  <c r="AF570" i="3"/>
  <c r="AM570" i="3" l="1"/>
  <c r="AN570" i="3" s="1"/>
  <c r="AL569" i="3" l="1"/>
  <c r="AK569" i="3"/>
  <c r="AG569" i="3" l="1"/>
  <c r="AH569" i="3"/>
  <c r="AI569" i="3"/>
  <c r="AJ569" i="3" l="1"/>
  <c r="AL568" i="3"/>
  <c r="AK568" i="3"/>
  <c r="AG568" i="3" l="1"/>
  <c r="AH568" i="3"/>
  <c r="AI568" i="3"/>
  <c r="AJ568" i="3" l="1"/>
  <c r="AE569" i="3"/>
  <c r="AF569" i="3"/>
  <c r="AM569" i="3" l="1"/>
  <c r="AN569" i="3" s="1"/>
  <c r="AL567" i="3"/>
  <c r="AK567" i="3"/>
  <c r="AE568" i="3" l="1"/>
  <c r="AF568" i="3"/>
  <c r="AG567" i="3"/>
  <c r="AH567" i="3"/>
  <c r="AI567" i="3"/>
  <c r="AJ567" i="3" l="1"/>
  <c r="AM568" i="3"/>
  <c r="AN568" i="3" s="1"/>
  <c r="AF567" i="3" l="1"/>
  <c r="AE567" i="3" l="1"/>
  <c r="AM567" i="3" s="1"/>
  <c r="AN567" i="3" s="1"/>
  <c r="AL566" i="3" l="1"/>
  <c r="AK566" i="3"/>
  <c r="AG566" i="3" l="1"/>
  <c r="AH566" i="3"/>
  <c r="AI566" i="3"/>
  <c r="AJ566" i="3" l="1"/>
  <c r="AE566" i="3"/>
  <c r="AF566" i="3"/>
  <c r="AM566" i="3" l="1"/>
  <c r="AN566" i="3" s="1"/>
  <c r="AL565" i="3"/>
  <c r="AK565" i="3"/>
  <c r="AG565" i="3" l="1"/>
  <c r="AH565" i="3"/>
  <c r="AI565" i="3"/>
  <c r="AJ565" i="3" l="1"/>
  <c r="AF565" i="3"/>
  <c r="AE565" i="3"/>
  <c r="AL564" i="3"/>
  <c r="AK564" i="3"/>
  <c r="AM565" i="3" l="1"/>
  <c r="AN565" i="3" s="1"/>
  <c r="AG564" i="3"/>
  <c r="AH564" i="3"/>
  <c r="AI564" i="3"/>
  <c r="AJ564" i="3" l="1"/>
  <c r="AF564" i="3"/>
  <c r="AE564" i="3"/>
  <c r="AM564" i="3" l="1"/>
  <c r="AN564" i="3" s="1"/>
  <c r="AL563" i="3" l="1"/>
  <c r="AK563" i="3"/>
  <c r="AG563" i="3" l="1"/>
  <c r="AH563" i="3"/>
  <c r="AI563" i="3"/>
  <c r="AJ563" i="3" l="1"/>
  <c r="AE563" i="3"/>
  <c r="AF563" i="3"/>
  <c r="AM563" i="3" l="1"/>
  <c r="AN563" i="3" s="1"/>
  <c r="AL562" i="3" l="1"/>
  <c r="AK562" i="3"/>
  <c r="AG562" i="3" l="1"/>
  <c r="AH562" i="3"/>
  <c r="AI562" i="3"/>
  <c r="AJ562" i="3" l="1"/>
  <c r="AF562" i="3" l="1"/>
  <c r="AE562" i="3"/>
  <c r="AM562" i="3" l="1"/>
  <c r="AN562" i="3" s="1"/>
  <c r="AL561" i="3"/>
  <c r="AK561" i="3"/>
  <c r="AG561" i="3" l="1"/>
  <c r="AH561" i="3"/>
  <c r="AI561" i="3"/>
  <c r="AJ561" i="3" l="1"/>
  <c r="AL560" i="3" l="1"/>
  <c r="AK560" i="3"/>
  <c r="AF561" i="3" l="1"/>
  <c r="AE561" i="3"/>
  <c r="AG560" i="3"/>
  <c r="AH560" i="3"/>
  <c r="AI560" i="3"/>
  <c r="AM561" i="3" l="1"/>
  <c r="AN561" i="3" s="1"/>
  <c r="AJ560" i="3"/>
  <c r="AL559" i="3"/>
  <c r="AK559" i="3"/>
  <c r="AG559" i="3" l="1"/>
  <c r="AH559" i="3"/>
  <c r="AI559" i="3"/>
  <c r="AJ559" i="3" l="1"/>
  <c r="AF560" i="3"/>
  <c r="AE560" i="3"/>
  <c r="AM560" i="3" l="1"/>
  <c r="AN560" i="3" s="1"/>
  <c r="AE559" i="3"/>
  <c r="AF559" i="3" l="1"/>
  <c r="AM559" i="3" l="1"/>
  <c r="AN559" i="3" s="1"/>
  <c r="AL558" i="3" l="1"/>
  <c r="AK558" i="3"/>
  <c r="AG558" i="3" l="1"/>
  <c r="AH558" i="3"/>
  <c r="AI558" i="3"/>
  <c r="AJ558" i="3" l="1"/>
  <c r="AE558" i="3" l="1"/>
  <c r="AF558" i="3"/>
  <c r="AL557" i="3"/>
  <c r="AK557" i="3"/>
  <c r="AM558" i="3" l="1"/>
  <c r="AN558" i="3" s="1"/>
  <c r="AG557" i="3"/>
  <c r="AH557" i="3"/>
  <c r="AI557" i="3"/>
  <c r="AJ557" i="3" l="1"/>
  <c r="AF557" i="3" l="1"/>
  <c r="AE557" i="3"/>
  <c r="AM557" i="3" l="1"/>
  <c r="AN557" i="3" s="1"/>
  <c r="AL556" i="3"/>
  <c r="AK556" i="3"/>
  <c r="AG556" i="3" l="1"/>
  <c r="AH556" i="3"/>
  <c r="AI556" i="3"/>
  <c r="AJ556" i="3" l="1"/>
  <c r="AL555" i="3" l="1"/>
  <c r="AK555" i="3"/>
  <c r="AE556" i="3" l="1"/>
  <c r="AF556" i="3"/>
  <c r="AG555" i="3"/>
  <c r="AH555" i="3"/>
  <c r="AI555" i="3"/>
  <c r="AJ555" i="3" l="1"/>
  <c r="AM556" i="3"/>
  <c r="AN556" i="3" s="1"/>
  <c r="AE555" i="3" l="1"/>
  <c r="AF555" i="3"/>
  <c r="AM555" i="3" l="1"/>
  <c r="AN555" i="3" s="1"/>
  <c r="AL554" i="3" l="1"/>
  <c r="AK554" i="3"/>
  <c r="AG554" i="3" l="1"/>
  <c r="AH554" i="3"/>
  <c r="AI554" i="3"/>
  <c r="AJ554" i="3" l="1"/>
  <c r="AE554" i="3"/>
  <c r="AF554" i="3"/>
  <c r="AM554" i="3" l="1"/>
  <c r="AN554" i="3" s="1"/>
  <c r="AL553" i="3"/>
  <c r="AK553" i="3"/>
  <c r="AG553" i="3" l="1"/>
  <c r="AH553" i="3"/>
  <c r="AI553" i="3"/>
  <c r="AJ553" i="3" l="1"/>
  <c r="AF553" i="3" l="1"/>
  <c r="AE553" i="3"/>
  <c r="AM553" i="3" l="1"/>
  <c r="AN553" i="3" s="1"/>
  <c r="AL552" i="3" l="1"/>
  <c r="AK552" i="3"/>
  <c r="AG552" i="3" l="1"/>
  <c r="AH552" i="3"/>
  <c r="AI552" i="3"/>
  <c r="AJ552" i="3" l="1"/>
  <c r="AL551" i="3"/>
  <c r="AK551" i="3"/>
  <c r="AG551" i="3" l="1"/>
  <c r="AH551" i="3"/>
  <c r="AI551" i="3"/>
  <c r="AJ551" i="3" l="1"/>
  <c r="AF552" i="3"/>
  <c r="AE552" i="3"/>
  <c r="AM552" i="3" l="1"/>
  <c r="AN552" i="3" s="1"/>
  <c r="AF551" i="3" l="1"/>
  <c r="AE551" i="3"/>
  <c r="AL550" i="3"/>
  <c r="AK550" i="3"/>
  <c r="AM551" i="3" l="1"/>
  <c r="AN551" i="3" s="1"/>
  <c r="AG550" i="3"/>
  <c r="AH550" i="3"/>
  <c r="AI550" i="3"/>
  <c r="AJ550" i="3" l="1"/>
  <c r="AF550" i="3" l="1"/>
  <c r="AE550" i="3"/>
  <c r="AM550" i="3" l="1"/>
  <c r="AN550" i="3" s="1"/>
  <c r="AL549" i="3" l="1"/>
  <c r="AK549" i="3"/>
  <c r="AG549" i="3" l="1"/>
  <c r="AH549" i="3"/>
  <c r="AI549" i="3"/>
  <c r="AJ549" i="3" l="1"/>
  <c r="AF549" i="3" l="1"/>
  <c r="AE549" i="3"/>
  <c r="AM549" i="3" l="1"/>
  <c r="AN549" i="3" s="1"/>
  <c r="AL548" i="3" l="1"/>
  <c r="AK548" i="3"/>
  <c r="AG548" i="3" l="1"/>
  <c r="AH548" i="3"/>
  <c r="AI548" i="3"/>
  <c r="AJ548" i="3" l="1"/>
  <c r="AL547" i="3" l="1"/>
  <c r="AK547" i="3"/>
  <c r="AE548" i="3" l="1"/>
  <c r="AF548" i="3"/>
  <c r="AG547" i="3"/>
  <c r="AH547" i="3"/>
  <c r="AI547" i="3"/>
  <c r="AJ547" i="3" l="1"/>
  <c r="AM548" i="3"/>
  <c r="AN548" i="3" s="1"/>
  <c r="AE547" i="3" l="1"/>
  <c r="AF547" i="3" l="1"/>
  <c r="AM547" i="3" l="1"/>
  <c r="AN547" i="3" s="1"/>
  <c r="AL546" i="3" l="1"/>
  <c r="AK546" i="3"/>
  <c r="AG546" i="3" l="1"/>
  <c r="AH546" i="3"/>
  <c r="AI546" i="3"/>
  <c r="AJ546" i="3" l="1"/>
  <c r="AE546" i="3" l="1"/>
  <c r="AF546" i="3"/>
  <c r="AM546" i="3" l="1"/>
  <c r="AN546" i="3" s="1"/>
  <c r="AL545" i="3" l="1"/>
  <c r="AK545" i="3"/>
  <c r="AG545" i="3" l="1"/>
  <c r="AH545" i="3"/>
  <c r="AI545" i="3"/>
  <c r="AJ545" i="3" l="1"/>
  <c r="AL544" i="3"/>
  <c r="AK544" i="3"/>
  <c r="AG544" i="3" l="1"/>
  <c r="AH544" i="3"/>
  <c r="AI544" i="3"/>
  <c r="AJ544" i="3" l="1"/>
  <c r="AE545" i="3"/>
  <c r="AF545" i="3"/>
  <c r="AM545" i="3" l="1"/>
  <c r="AN545" i="3" s="1"/>
  <c r="AL543" i="3"/>
  <c r="AK543" i="3"/>
  <c r="AE544" i="3" l="1"/>
  <c r="AF544" i="3"/>
  <c r="AG543" i="3"/>
  <c r="AH543" i="3"/>
  <c r="AI543" i="3"/>
  <c r="AM544" i="3" l="1"/>
  <c r="AN544" i="3" s="1"/>
  <c r="AJ543" i="3"/>
  <c r="AL542" i="3"/>
  <c r="AK542" i="3"/>
  <c r="AG542" i="3" l="1"/>
  <c r="AH542" i="3"/>
  <c r="AI542" i="3"/>
  <c r="AJ542" i="3" l="1"/>
  <c r="AF543" i="3"/>
  <c r="AE543" i="3"/>
  <c r="AF542" i="3" l="1"/>
  <c r="AM543" i="3"/>
  <c r="AN543" i="3" s="1"/>
  <c r="AE542" i="3" l="1"/>
  <c r="AM542" i="3" s="1"/>
  <c r="AN542" i="3" s="1"/>
  <c r="AL541" i="3" l="1"/>
  <c r="AK541" i="3"/>
  <c r="AG541" i="3" l="1"/>
  <c r="AH541" i="3"/>
  <c r="AI541" i="3"/>
  <c r="AJ541" i="3" l="1"/>
  <c r="AL540" i="3"/>
  <c r="AK540" i="3"/>
  <c r="AG540" i="3" l="1"/>
  <c r="AH540" i="3"/>
  <c r="AI540" i="3"/>
  <c r="AJ540" i="3" l="1"/>
  <c r="AF541" i="3"/>
  <c r="AE541" i="3"/>
  <c r="AL539" i="3"/>
  <c r="AK539" i="3"/>
  <c r="AM541" i="3" l="1"/>
  <c r="AN541" i="3" s="1"/>
  <c r="AG539" i="3"/>
  <c r="AH539" i="3"/>
  <c r="AI539" i="3"/>
  <c r="AJ539" i="3" l="1"/>
  <c r="AF540" i="3"/>
  <c r="AE540" i="3"/>
  <c r="AM540" i="3" l="1"/>
  <c r="AN540" i="3" s="1"/>
  <c r="AL538" i="3"/>
  <c r="AK538" i="3"/>
  <c r="AE539" i="3" l="1"/>
  <c r="AF539" i="3"/>
  <c r="AG538" i="3"/>
  <c r="AH538" i="3"/>
  <c r="AI538" i="3"/>
  <c r="AJ538" i="3" l="1"/>
  <c r="AM539" i="3"/>
  <c r="AN539" i="3" s="1"/>
  <c r="AL537" i="3"/>
  <c r="AK537" i="3"/>
  <c r="AG537" i="3" l="1"/>
  <c r="AH537" i="3"/>
  <c r="AI537" i="3"/>
  <c r="AJ537" i="3" l="1"/>
  <c r="AF538" i="3"/>
  <c r="AE538" i="3"/>
  <c r="AL536" i="3"/>
  <c r="AK536" i="3"/>
  <c r="AM538" i="3" l="1"/>
  <c r="AN538" i="3" s="1"/>
  <c r="AG536" i="3"/>
  <c r="AH536" i="3"/>
  <c r="AI536" i="3"/>
  <c r="AJ536" i="3" l="1"/>
  <c r="AF537" i="3"/>
  <c r="AE537" i="3"/>
  <c r="AL535" i="3"/>
  <c r="AK535" i="3"/>
  <c r="AM537" i="3" l="1"/>
  <c r="AN537" i="3" s="1"/>
  <c r="AG535" i="3"/>
  <c r="AH535" i="3"/>
  <c r="AI535" i="3"/>
  <c r="AJ535" i="3" l="1"/>
  <c r="AF536" i="3"/>
  <c r="AE536" i="3"/>
  <c r="AM536" i="3" l="1"/>
  <c r="AN536" i="3" s="1"/>
  <c r="AL534" i="3"/>
  <c r="AK534" i="3"/>
  <c r="AE535" i="3" l="1"/>
  <c r="AF535" i="3"/>
  <c r="AG534" i="3"/>
  <c r="AH534" i="3"/>
  <c r="AI534" i="3"/>
  <c r="AJ534" i="3" l="1"/>
  <c r="AM535" i="3"/>
  <c r="AN535" i="3" s="1"/>
  <c r="AL533" i="3"/>
  <c r="AK533" i="3"/>
  <c r="AF534" i="3" l="1"/>
  <c r="AG533" i="3"/>
  <c r="AH533" i="3"/>
  <c r="AI533" i="3"/>
  <c r="AE534" i="3" l="1"/>
  <c r="AM534" i="3" s="1"/>
  <c r="AN534" i="3" s="1"/>
  <c r="AJ533" i="3"/>
  <c r="AL532" i="3"/>
  <c r="AK532" i="3"/>
  <c r="AG532" i="3" l="1"/>
  <c r="AH532" i="3"/>
  <c r="AI532" i="3"/>
  <c r="AJ532" i="3" l="1"/>
  <c r="AE533" i="3"/>
  <c r="AF533" i="3"/>
  <c r="AM533" i="3" l="1"/>
  <c r="AN533" i="3" s="1"/>
  <c r="AL531" i="3"/>
  <c r="AK531" i="3"/>
  <c r="AE532" i="3" l="1"/>
  <c r="AF532" i="3"/>
  <c r="AG531" i="3"/>
  <c r="AH531" i="3"/>
  <c r="AI531" i="3"/>
  <c r="AJ531" i="3" l="1"/>
  <c r="AM532" i="3"/>
  <c r="AN532" i="3" s="1"/>
  <c r="AL530" i="3"/>
  <c r="AK530" i="3"/>
  <c r="AG530" i="3" l="1"/>
  <c r="AH530" i="3"/>
  <c r="AI530" i="3"/>
  <c r="AJ530" i="3" l="1"/>
  <c r="AF531" i="3"/>
  <c r="AE531" i="3"/>
  <c r="AL529" i="3"/>
  <c r="AK529" i="3"/>
  <c r="AM531" i="3" l="1"/>
  <c r="AN531" i="3" s="1"/>
  <c r="AG529" i="3"/>
  <c r="AH529" i="3"/>
  <c r="AI529" i="3"/>
  <c r="AJ529" i="3" l="1"/>
  <c r="AF530" i="3"/>
  <c r="AE530" i="3"/>
  <c r="AM530" i="3" l="1"/>
  <c r="AN530" i="3" s="1"/>
  <c r="AF529" i="3" l="1"/>
  <c r="AE529" i="3"/>
  <c r="AM529" i="3" l="1"/>
  <c r="AN529" i="3" s="1"/>
  <c r="AL528" i="3" l="1"/>
  <c r="AK528" i="3"/>
  <c r="AG528" i="3" l="1"/>
  <c r="AH528" i="3"/>
  <c r="AI528" i="3"/>
  <c r="AJ528" i="3" l="1"/>
  <c r="AE528" i="3" l="1"/>
  <c r="AF528" i="3"/>
  <c r="AL527" i="3"/>
  <c r="AK527" i="3"/>
  <c r="AM528" i="3" l="1"/>
  <c r="AN528" i="3" s="1"/>
  <c r="AG527" i="3"/>
  <c r="AH527" i="3"/>
  <c r="AI527" i="3"/>
  <c r="AJ527" i="3" l="1"/>
  <c r="AL526" i="3" l="1"/>
  <c r="AK526" i="3"/>
  <c r="AE527" i="3" l="1"/>
  <c r="AF527" i="3"/>
  <c r="AG526" i="3"/>
  <c r="AH526" i="3"/>
  <c r="AI526" i="3"/>
  <c r="AJ526" i="3" l="1"/>
  <c r="AM527" i="3"/>
  <c r="AN527" i="3" s="1"/>
  <c r="AE526" i="3" l="1"/>
  <c r="AF526" i="3"/>
  <c r="AM526" i="3" l="1"/>
  <c r="AN526" i="3" s="1"/>
  <c r="AL525" i="3" l="1"/>
  <c r="AK525" i="3"/>
  <c r="AG525" i="3" l="1"/>
  <c r="AH525" i="3"/>
  <c r="AI525" i="3"/>
  <c r="AJ525" i="3" l="1"/>
  <c r="AE525" i="3" l="1"/>
  <c r="AF525" i="3"/>
  <c r="AM525" i="3" l="1"/>
  <c r="AN525" i="3" s="1"/>
  <c r="AL524" i="3" l="1"/>
  <c r="AK524" i="3"/>
  <c r="AG524" i="3" l="1"/>
  <c r="AH524" i="3"/>
  <c r="AI524" i="3"/>
  <c r="AJ524" i="3" l="1"/>
  <c r="AL523" i="3"/>
  <c r="AK523" i="3"/>
  <c r="AG523" i="3" l="1"/>
  <c r="AH523" i="3"/>
  <c r="AI523" i="3"/>
  <c r="AJ523" i="3" l="1"/>
  <c r="AF524" i="3"/>
  <c r="AE524" i="3"/>
  <c r="AM524" i="3" l="1"/>
  <c r="AN524" i="3" s="1"/>
  <c r="AL522" i="3"/>
  <c r="AK522" i="3"/>
  <c r="AE523" i="3" l="1"/>
  <c r="AF523" i="3"/>
  <c r="AG522" i="3"/>
  <c r="AH522" i="3"/>
  <c r="AI522" i="3"/>
  <c r="AJ522" i="3" l="1"/>
  <c r="AM523" i="3"/>
  <c r="AN523" i="3" s="1"/>
  <c r="AE522" i="3" l="1"/>
  <c r="AF522" i="3"/>
  <c r="AM522" i="3" l="1"/>
  <c r="AN522" i="3" s="1"/>
  <c r="AL521" i="3"/>
  <c r="AK521" i="3"/>
  <c r="AG521" i="3" l="1"/>
  <c r="AH521" i="3"/>
  <c r="AI521" i="3"/>
  <c r="AJ521" i="3" l="1"/>
  <c r="AL520" i="3" l="1"/>
  <c r="AK520" i="3"/>
  <c r="AF521" i="3" l="1"/>
  <c r="AE521" i="3"/>
  <c r="AG520" i="3"/>
  <c r="AH520" i="3"/>
  <c r="AI520" i="3"/>
  <c r="AM521" i="3" l="1"/>
  <c r="AN521" i="3" s="1"/>
  <c r="AJ520" i="3"/>
  <c r="AL519" i="3"/>
  <c r="AK519" i="3"/>
  <c r="AG519" i="3" l="1"/>
  <c r="AH519" i="3"/>
  <c r="AI519" i="3"/>
  <c r="AJ519" i="3" l="1"/>
  <c r="AE520" i="3"/>
  <c r="AF520" i="3"/>
  <c r="AM520" i="3" l="1"/>
  <c r="AN520" i="3" s="1"/>
  <c r="AF519" i="3" l="1"/>
  <c r="AE519" i="3"/>
  <c r="AL518" i="3"/>
  <c r="AK518" i="3"/>
  <c r="AM519" i="3" l="1"/>
  <c r="AN519" i="3" s="1"/>
  <c r="AG518" i="3"/>
  <c r="AH518" i="3"/>
  <c r="AI518" i="3"/>
  <c r="AJ518" i="3" l="1"/>
  <c r="AL517" i="3"/>
  <c r="AK517" i="3"/>
  <c r="AG517" i="3" l="1"/>
  <c r="AH517" i="3"/>
  <c r="AI517" i="3"/>
  <c r="AJ517" i="3" l="1"/>
  <c r="AF518" i="3"/>
  <c r="AE518" i="3"/>
  <c r="AM518" i="3" l="1"/>
  <c r="AN518" i="3" s="1"/>
  <c r="AL516" i="3"/>
  <c r="AK516" i="3"/>
  <c r="AE517" i="3" l="1"/>
  <c r="AF517" i="3"/>
  <c r="AG516" i="3"/>
  <c r="AH516" i="3"/>
  <c r="AI516" i="3"/>
  <c r="AJ516" i="3" l="1"/>
  <c r="AM517" i="3"/>
  <c r="AN517" i="3" s="1"/>
  <c r="AL515" i="3"/>
  <c r="AK515" i="3"/>
  <c r="AG515" i="3" l="1"/>
  <c r="AH515" i="3"/>
  <c r="AI515" i="3"/>
  <c r="AJ515" i="3" l="1"/>
  <c r="AF516" i="3"/>
  <c r="AE516" i="3"/>
  <c r="AL514" i="3"/>
  <c r="AK514" i="3"/>
  <c r="AF515" i="3" l="1"/>
  <c r="AM516" i="3"/>
  <c r="AN516" i="3" s="1"/>
  <c r="AG514" i="3"/>
  <c r="AH514" i="3"/>
  <c r="AI514" i="3"/>
  <c r="AE515" i="3" l="1"/>
  <c r="AM515" i="3" s="1"/>
  <c r="AN515" i="3" s="1"/>
  <c r="AJ514" i="3"/>
  <c r="AL513" i="3"/>
  <c r="AK513" i="3"/>
  <c r="AG513" i="3" l="1"/>
  <c r="AH513" i="3"/>
  <c r="AI513" i="3"/>
  <c r="AJ513" i="3" l="1"/>
  <c r="AE514" i="3"/>
  <c r="AF514" i="3"/>
  <c r="AM514" i="3" l="1"/>
  <c r="AN514" i="3" s="1"/>
  <c r="AF513" i="3" l="1"/>
  <c r="AE513" i="3"/>
  <c r="AL512" i="3"/>
  <c r="AK512" i="3"/>
  <c r="AM513" i="3" l="1"/>
  <c r="AN513" i="3" s="1"/>
  <c r="AG512" i="3"/>
  <c r="AH512" i="3"/>
  <c r="AI512" i="3"/>
  <c r="AJ512" i="3" l="1"/>
  <c r="AF512" i="3" l="1"/>
  <c r="AE512" i="3"/>
  <c r="AM512" i="3" l="1"/>
  <c r="AN512" i="3" s="1"/>
  <c r="AL511" i="3" l="1"/>
  <c r="AK511" i="3"/>
  <c r="AG511" i="3" l="1"/>
  <c r="AH511" i="3"/>
  <c r="AI511" i="3"/>
  <c r="AJ511" i="3" l="1"/>
  <c r="AL510" i="3"/>
  <c r="AK510" i="3"/>
  <c r="AG510" i="3" l="1"/>
  <c r="AH510" i="3"/>
  <c r="AI510" i="3"/>
  <c r="AJ510" i="3" l="1"/>
  <c r="AF511" i="3"/>
  <c r="AE511" i="3"/>
  <c r="AL509" i="3"/>
  <c r="AK509" i="3"/>
  <c r="AM511" i="3" l="1"/>
  <c r="AN511" i="3" s="1"/>
  <c r="AG509" i="3"/>
  <c r="AH509" i="3"/>
  <c r="AI509" i="3"/>
  <c r="AJ509" i="3" l="1"/>
  <c r="AF510" i="3"/>
  <c r="AE510" i="3"/>
  <c r="AL508" i="3"/>
  <c r="AK508" i="3"/>
  <c r="AF509" i="3" l="1"/>
  <c r="AM510" i="3"/>
  <c r="AN510" i="3" s="1"/>
  <c r="AG508" i="3"/>
  <c r="AH508" i="3"/>
  <c r="AI508" i="3"/>
  <c r="AE509" i="3" l="1"/>
  <c r="AM509" i="3" s="1"/>
  <c r="AN509" i="3" s="1"/>
  <c r="AJ508" i="3"/>
  <c r="AL507" i="3"/>
  <c r="AK507" i="3"/>
  <c r="AG507" i="3" l="1"/>
  <c r="AH507" i="3"/>
  <c r="AI507" i="3"/>
  <c r="AJ507" i="3" l="1"/>
  <c r="AE508" i="3"/>
  <c r="AF508" i="3"/>
  <c r="AL506" i="3"/>
  <c r="AK506" i="3"/>
  <c r="AM508" i="3" l="1"/>
  <c r="AN508" i="3" s="1"/>
  <c r="AG506" i="3"/>
  <c r="AH506" i="3"/>
  <c r="AI506" i="3"/>
  <c r="AJ506" i="3" l="1"/>
  <c r="AF507" i="3"/>
  <c r="AE507" i="3"/>
  <c r="AL505" i="3"/>
  <c r="AK505" i="3"/>
  <c r="AM507" i="3" l="1"/>
  <c r="AN507" i="3" s="1"/>
  <c r="AG505" i="3"/>
  <c r="AH505" i="3"/>
  <c r="AI505" i="3"/>
  <c r="AJ505" i="3" l="1"/>
  <c r="AF506" i="3"/>
  <c r="AE506" i="3"/>
  <c r="AM506" i="3" l="1"/>
  <c r="AN506" i="3" s="1"/>
  <c r="AF505" i="3" l="1"/>
  <c r="AE505" i="3"/>
  <c r="AM505" i="3" l="1"/>
  <c r="AN505" i="3" s="1"/>
  <c r="AL504" i="3" l="1"/>
  <c r="AK504" i="3"/>
  <c r="AG504" i="3" l="1"/>
  <c r="AH504" i="3"/>
  <c r="AI504" i="3"/>
  <c r="AJ504" i="3" l="1"/>
  <c r="AF504" i="3"/>
  <c r="AE504" i="3"/>
  <c r="AM504" i="3" l="1"/>
  <c r="AN504" i="3" s="1"/>
  <c r="AL503" i="3" l="1"/>
  <c r="AK503" i="3"/>
  <c r="AG503" i="3" l="1"/>
  <c r="AH503" i="3"/>
  <c r="AI503" i="3"/>
  <c r="AJ503" i="3" l="1"/>
  <c r="AL502" i="3"/>
  <c r="AK502" i="3"/>
  <c r="AG502" i="3" l="1"/>
  <c r="AH502" i="3"/>
  <c r="AI502" i="3"/>
  <c r="AJ502" i="3" l="1"/>
  <c r="AE503" i="3"/>
  <c r="AF503" i="3"/>
  <c r="AM503" i="3" l="1"/>
  <c r="AN503" i="3" s="1"/>
  <c r="AL501" i="3"/>
  <c r="AK501" i="3"/>
  <c r="AE502" i="3" l="1"/>
  <c r="AF502" i="3"/>
  <c r="AG501" i="3"/>
  <c r="AH501" i="3"/>
  <c r="AI501" i="3"/>
  <c r="AJ501" i="3" l="1"/>
  <c r="AM502" i="3"/>
  <c r="AN502" i="3" s="1"/>
  <c r="AL500" i="3"/>
  <c r="AK500" i="3"/>
  <c r="AG500" i="3" l="1"/>
  <c r="AH500" i="3"/>
  <c r="AI500" i="3"/>
  <c r="AJ500" i="3" l="1"/>
  <c r="AF501" i="3"/>
  <c r="AE501" i="3"/>
  <c r="AM501" i="3" l="1"/>
  <c r="AN501" i="3" s="1"/>
  <c r="AL499" i="3"/>
  <c r="AK499" i="3"/>
  <c r="AE500" i="3" l="1"/>
  <c r="AF500" i="3"/>
  <c r="AG499" i="3"/>
  <c r="AH499" i="3"/>
  <c r="AI499" i="3"/>
  <c r="AJ499" i="3" l="1"/>
  <c r="AM500" i="3"/>
  <c r="AN500" i="3" s="1"/>
  <c r="AL498" i="3"/>
  <c r="AK498" i="3"/>
  <c r="AG498" i="3" l="1"/>
  <c r="AH498" i="3"/>
  <c r="AI498" i="3"/>
  <c r="AJ498" i="3" l="1"/>
  <c r="AF499" i="3"/>
  <c r="AE499" i="3"/>
  <c r="AM499" i="3" l="1"/>
  <c r="AN499" i="3" s="1"/>
  <c r="AL497" i="3"/>
  <c r="AK497" i="3"/>
  <c r="AE498" i="3" l="1"/>
  <c r="AF498" i="3"/>
  <c r="AG497" i="3"/>
  <c r="AH497" i="3"/>
  <c r="AI497" i="3"/>
  <c r="AJ497" i="3" l="1"/>
  <c r="AM498" i="3"/>
  <c r="AN498" i="3" s="1"/>
  <c r="AL496" i="3"/>
  <c r="AK496" i="3"/>
  <c r="AG496" i="3" l="1"/>
  <c r="AH496" i="3"/>
  <c r="AI496" i="3"/>
  <c r="AJ496" i="3" l="1"/>
  <c r="AF497" i="3"/>
  <c r="AE497" i="3"/>
  <c r="AM497" i="3" l="1"/>
  <c r="AN497" i="3" s="1"/>
  <c r="AL495" i="3"/>
  <c r="AK495" i="3"/>
  <c r="AE496" i="3" l="1"/>
  <c r="AF496" i="3"/>
  <c r="AG495" i="3"/>
  <c r="AH495" i="3"/>
  <c r="AI495" i="3"/>
  <c r="AJ495" i="3" l="1"/>
  <c r="AM496" i="3"/>
  <c r="AN496" i="3" s="1"/>
  <c r="AL494" i="3"/>
  <c r="AK494" i="3"/>
  <c r="AG494" i="3" l="1"/>
  <c r="AH494" i="3"/>
  <c r="AI494" i="3"/>
  <c r="AJ494" i="3" l="1"/>
  <c r="AF495" i="3"/>
  <c r="AE495" i="3"/>
  <c r="AM495" i="3" l="1"/>
  <c r="AN495" i="3" s="1"/>
  <c r="AL493" i="3"/>
  <c r="AK493" i="3"/>
  <c r="AE494" i="3" l="1"/>
  <c r="AF494" i="3"/>
  <c r="AG493" i="3"/>
  <c r="AH493" i="3"/>
  <c r="AI493" i="3"/>
  <c r="AJ493" i="3" l="1"/>
  <c r="AM494" i="3"/>
  <c r="AN494" i="3" s="1"/>
  <c r="AL492" i="3"/>
  <c r="AK492" i="3"/>
  <c r="AF493" i="3" l="1"/>
  <c r="AG492" i="3"/>
  <c r="AH492" i="3"/>
  <c r="AI492" i="3"/>
  <c r="AE493" i="3" l="1"/>
  <c r="AM493" i="3" s="1"/>
  <c r="AN493" i="3" s="1"/>
  <c r="AJ492" i="3"/>
  <c r="AE492" i="3" l="1"/>
  <c r="AF492" i="3" l="1"/>
  <c r="AM492" i="3" l="1"/>
  <c r="AN492" i="3" s="1"/>
  <c r="AL491" i="3" l="1"/>
  <c r="AK491" i="3"/>
  <c r="AG491" i="3" l="1"/>
  <c r="AH491" i="3"/>
  <c r="AI491" i="3"/>
  <c r="AJ491" i="3" l="1"/>
  <c r="AL490" i="3"/>
  <c r="AK490" i="3"/>
  <c r="AG490" i="3" l="1"/>
  <c r="AH490" i="3"/>
  <c r="AI490" i="3"/>
  <c r="AJ490" i="3" l="1"/>
  <c r="AF491" i="3"/>
  <c r="AE491" i="3"/>
  <c r="AL489" i="3"/>
  <c r="AK489" i="3"/>
  <c r="AM491" i="3" l="1"/>
  <c r="AN491" i="3" s="1"/>
  <c r="AG489" i="3"/>
  <c r="AH489" i="3"/>
  <c r="AI489" i="3"/>
  <c r="AJ489" i="3" l="1"/>
  <c r="AF490" i="3"/>
  <c r="AE490" i="3"/>
  <c r="AL488" i="3"/>
  <c r="AK488" i="3"/>
  <c r="AM490" i="3" l="1"/>
  <c r="AN490" i="3" s="1"/>
  <c r="AG488" i="3"/>
  <c r="AH488" i="3"/>
  <c r="AI488" i="3"/>
  <c r="AJ488" i="3" l="1"/>
  <c r="AF489" i="3"/>
  <c r="AE489" i="3"/>
  <c r="AF488" i="3" l="1"/>
  <c r="AM489" i="3"/>
  <c r="AN489" i="3" s="1"/>
  <c r="AE488" i="3" l="1"/>
  <c r="AM488" i="3" s="1"/>
  <c r="AN488" i="3" s="1"/>
  <c r="AL487" i="3" l="1"/>
  <c r="AK487" i="3"/>
  <c r="AG487" i="3" l="1"/>
  <c r="AH487" i="3"/>
  <c r="AI487" i="3"/>
  <c r="AJ487" i="3" l="1"/>
  <c r="AE487" i="3"/>
  <c r="AF487" i="3"/>
  <c r="AM487" i="3" l="1"/>
  <c r="AN487" i="3" s="1"/>
  <c r="AL486" i="3" l="1"/>
  <c r="AK486" i="3"/>
  <c r="AG486" i="3" l="1"/>
  <c r="AH486" i="3"/>
  <c r="AI486" i="3"/>
  <c r="AJ486" i="3" l="1"/>
  <c r="AL485" i="3" l="1"/>
  <c r="AK485" i="3"/>
  <c r="AF486" i="3" l="1"/>
  <c r="AE486" i="3"/>
  <c r="AG485" i="3"/>
  <c r="AH485" i="3"/>
  <c r="AI485" i="3"/>
  <c r="AM486" i="3" l="1"/>
  <c r="AN486" i="3" s="1"/>
  <c r="AJ485" i="3"/>
  <c r="AE485" i="3" l="1"/>
  <c r="AL484" i="3"/>
  <c r="AK484" i="3"/>
  <c r="AF485" i="3" l="1"/>
  <c r="AG484" i="3"/>
  <c r="AH484" i="3"/>
  <c r="AI484" i="3"/>
  <c r="AM485" i="3" l="1"/>
  <c r="AN485" i="3" s="1"/>
  <c r="AJ484" i="3"/>
  <c r="AE484" i="3" l="1"/>
  <c r="AF484" i="3"/>
  <c r="AM484" i="3" l="1"/>
  <c r="AN484" i="3" s="1"/>
  <c r="AL483" i="3"/>
  <c r="AK483" i="3"/>
  <c r="AG483" i="3" l="1"/>
  <c r="AH483" i="3"/>
  <c r="AI483" i="3"/>
  <c r="AJ483" i="3" l="1"/>
  <c r="AF483" i="3" l="1"/>
  <c r="AE483" i="3" l="1"/>
  <c r="AM483" i="3" s="1"/>
  <c r="AN483" i="3" s="1"/>
  <c r="AL482" i="3" l="1"/>
  <c r="AK482" i="3"/>
  <c r="AG482" i="3" l="1"/>
  <c r="AH482" i="3"/>
  <c r="AI482" i="3"/>
  <c r="AJ482" i="3" l="1"/>
  <c r="AF482" i="3" l="1"/>
  <c r="AE482" i="3" l="1"/>
  <c r="AM482" i="3" s="1"/>
  <c r="AN482" i="3" s="1"/>
  <c r="AL481" i="3" l="1"/>
  <c r="AK481" i="3"/>
  <c r="AG481" i="3" l="1"/>
  <c r="AH481" i="3"/>
  <c r="AI481" i="3"/>
  <c r="AJ481" i="3" l="1"/>
  <c r="AE481" i="3" l="1"/>
  <c r="AF481" i="3"/>
  <c r="AM481" i="3" l="1"/>
  <c r="AN481" i="3" s="1"/>
  <c r="AL480" i="3" l="1"/>
  <c r="AK480" i="3"/>
  <c r="AG480" i="3" l="1"/>
  <c r="AH480" i="3"/>
  <c r="AI480" i="3"/>
  <c r="AJ480" i="3" l="1"/>
  <c r="AF480" i="3"/>
  <c r="AE480" i="3"/>
  <c r="AL479" i="3"/>
  <c r="AK479" i="3"/>
  <c r="AM480" i="3" l="1"/>
  <c r="AN480" i="3" s="1"/>
  <c r="AG479" i="3"/>
  <c r="AH479" i="3"/>
  <c r="AI479" i="3"/>
  <c r="AJ479" i="3" l="1"/>
  <c r="AL478" i="3" l="1"/>
  <c r="AK478" i="3"/>
  <c r="AF479" i="3" l="1"/>
  <c r="AE479" i="3"/>
  <c r="AG478" i="3"/>
  <c r="AH478" i="3"/>
  <c r="AI478" i="3"/>
  <c r="AM479" i="3" l="1"/>
  <c r="AN479" i="3" s="1"/>
  <c r="AJ478" i="3"/>
  <c r="AL477" i="3"/>
  <c r="AK477" i="3"/>
  <c r="AG477" i="3" l="1"/>
  <c r="AH477" i="3"/>
  <c r="AI477" i="3"/>
  <c r="AJ477" i="3" l="1"/>
  <c r="AE478" i="3"/>
  <c r="AF478" i="3"/>
  <c r="AM478" i="3" l="1"/>
  <c r="AN478" i="3" s="1"/>
  <c r="AL476" i="3"/>
  <c r="AK476" i="3"/>
  <c r="AE477" i="3" l="1"/>
  <c r="AF477" i="3"/>
  <c r="AG476" i="3"/>
  <c r="AH476" i="3"/>
  <c r="AI476" i="3"/>
  <c r="AJ476" i="3" l="1"/>
  <c r="AM477" i="3"/>
  <c r="AN477" i="3" s="1"/>
  <c r="AL475" i="3" l="1"/>
  <c r="AK475" i="3"/>
  <c r="AE476" i="3" l="1"/>
  <c r="AF476" i="3"/>
  <c r="AG475" i="3"/>
  <c r="AH475" i="3"/>
  <c r="AI475" i="3"/>
  <c r="AJ475" i="3" l="1"/>
  <c r="AM476" i="3"/>
  <c r="AN476" i="3" s="1"/>
  <c r="AL474" i="3"/>
  <c r="AK474" i="3"/>
  <c r="AG474" i="3" l="1"/>
  <c r="AH474" i="3"/>
  <c r="AI474" i="3"/>
  <c r="AJ474" i="3" l="1"/>
  <c r="AF475" i="3"/>
  <c r="AE475" i="3"/>
  <c r="AL473" i="3"/>
  <c r="AK473" i="3"/>
  <c r="AM475" i="3" l="1"/>
  <c r="AN475" i="3" s="1"/>
  <c r="AG473" i="3"/>
  <c r="AH473" i="3"/>
  <c r="AI473" i="3"/>
  <c r="AJ473" i="3" l="1"/>
  <c r="AF474" i="3"/>
  <c r="AE474" i="3"/>
  <c r="AL472" i="3"/>
  <c r="AK472" i="3"/>
  <c r="AM474" i="3" l="1"/>
  <c r="AN474" i="3" s="1"/>
  <c r="AG472" i="3"/>
  <c r="AH472" i="3"/>
  <c r="AI472" i="3"/>
  <c r="AJ472" i="3" l="1"/>
  <c r="AF473" i="3"/>
  <c r="AE473" i="3"/>
  <c r="AL471" i="3"/>
  <c r="AK471" i="3"/>
  <c r="AM473" i="3" l="1"/>
  <c r="AN473" i="3" s="1"/>
  <c r="AG471" i="3"/>
  <c r="AH471" i="3"/>
  <c r="AI471" i="3"/>
  <c r="AJ471" i="3" l="1"/>
  <c r="AF472" i="3"/>
  <c r="AE472" i="3"/>
  <c r="AL470" i="3"/>
  <c r="AK470" i="3"/>
  <c r="AM472" i="3" l="1"/>
  <c r="AN472" i="3" s="1"/>
  <c r="AG470" i="3"/>
  <c r="AH470" i="3"/>
  <c r="AI470" i="3"/>
  <c r="AJ470" i="3" l="1"/>
  <c r="AF471" i="3"/>
  <c r="AE471" i="3"/>
  <c r="AL469" i="3"/>
  <c r="AK469" i="3"/>
  <c r="AM471" i="3" l="1"/>
  <c r="AN471" i="3" s="1"/>
  <c r="AG469" i="3"/>
  <c r="AH469" i="3"/>
  <c r="AI469" i="3"/>
  <c r="AJ469" i="3" l="1"/>
  <c r="AF470" i="3"/>
  <c r="AE470" i="3"/>
  <c r="AL468" i="3"/>
  <c r="AK468" i="3"/>
  <c r="AM470" i="3" l="1"/>
  <c r="AN470" i="3" s="1"/>
  <c r="AG468" i="3"/>
  <c r="AH468" i="3"/>
  <c r="AI468" i="3"/>
  <c r="AJ468" i="3" l="1"/>
  <c r="AF469" i="3"/>
  <c r="AE469" i="3"/>
  <c r="AL467" i="3"/>
  <c r="AK467" i="3"/>
  <c r="AM469" i="3" l="1"/>
  <c r="AN469" i="3" s="1"/>
  <c r="AG467" i="3"/>
  <c r="AH467" i="3"/>
  <c r="AI467" i="3"/>
  <c r="AJ467" i="3" l="1"/>
  <c r="AF468" i="3"/>
  <c r="AE468" i="3"/>
  <c r="AM468" i="3" l="1"/>
  <c r="AN468" i="3" s="1"/>
  <c r="AL466" i="3"/>
  <c r="AK466" i="3"/>
  <c r="AE467" i="3" l="1"/>
  <c r="AF467" i="3"/>
  <c r="AG466" i="3"/>
  <c r="AH466" i="3"/>
  <c r="AI466" i="3"/>
  <c r="AJ466" i="3" l="1"/>
  <c r="AM467" i="3"/>
  <c r="AN467" i="3" s="1"/>
  <c r="AF466" i="3"/>
  <c r="AE466" i="3"/>
  <c r="AM466" i="3" l="1"/>
  <c r="AN466" i="3" s="1"/>
  <c r="AL465" i="3"/>
  <c r="AK465" i="3"/>
  <c r="AG465" i="3" l="1"/>
  <c r="AH465" i="3"/>
  <c r="AI465" i="3"/>
  <c r="AJ465" i="3" l="1"/>
  <c r="AE465" i="3"/>
  <c r="AF465" i="3"/>
  <c r="AM465" i="3" l="1"/>
  <c r="AN465" i="3" s="1"/>
  <c r="AL464" i="3" l="1"/>
  <c r="AK464" i="3"/>
  <c r="AG464" i="3" l="1"/>
  <c r="AH464" i="3"/>
  <c r="AI464" i="3"/>
  <c r="AJ464" i="3" l="1"/>
  <c r="AE464" i="3" l="1"/>
  <c r="AL463" i="3"/>
  <c r="AK463" i="3"/>
  <c r="AF464" i="3" l="1"/>
  <c r="AM464" i="3" s="1"/>
  <c r="AN464" i="3" s="1"/>
  <c r="AG463" i="3"/>
  <c r="AH463" i="3"/>
  <c r="AI463" i="3"/>
  <c r="AJ463" i="3" l="1"/>
  <c r="AF463" i="3" l="1"/>
  <c r="AE463" i="3" l="1"/>
  <c r="AM463" i="3" s="1"/>
  <c r="AN463" i="3" s="1"/>
  <c r="AL462" i="3"/>
  <c r="AK462" i="3"/>
  <c r="AG462" i="3" l="1"/>
  <c r="AH462" i="3"/>
  <c r="AI462" i="3"/>
  <c r="AJ462" i="3" l="1"/>
  <c r="AE462" i="3" l="1"/>
  <c r="AL461" i="3"/>
  <c r="AK461" i="3"/>
  <c r="AF462" i="3" l="1"/>
  <c r="AG461" i="3"/>
  <c r="AH461" i="3"/>
  <c r="AI461" i="3"/>
  <c r="AM462" i="3" l="1"/>
  <c r="AN462" i="3" s="1"/>
  <c r="AJ461" i="3"/>
  <c r="AF461" i="3" l="1"/>
  <c r="AE461" i="3" l="1"/>
  <c r="AM461" i="3" s="1"/>
  <c r="AN461" i="3" s="1"/>
  <c r="AL460" i="3" l="1"/>
  <c r="AK460" i="3"/>
  <c r="AG460" i="3" l="1"/>
  <c r="AH460" i="3"/>
  <c r="AI460" i="3"/>
  <c r="AJ460" i="3" l="1"/>
  <c r="AF460" i="3" l="1"/>
  <c r="AE460" i="3" l="1"/>
  <c r="AM460" i="3" s="1"/>
  <c r="AN460" i="3" s="1"/>
  <c r="AL459" i="3" l="1"/>
  <c r="AK459" i="3"/>
  <c r="AG459" i="3" l="1"/>
  <c r="AH459" i="3"/>
  <c r="AI459" i="3"/>
  <c r="AJ459" i="3" l="1"/>
  <c r="AF459" i="3" l="1"/>
  <c r="AE459" i="3"/>
  <c r="AM459" i="3" l="1"/>
  <c r="AN459" i="3" s="1"/>
  <c r="AL458" i="3" l="1"/>
  <c r="AK458" i="3"/>
  <c r="AG458" i="3" l="1"/>
  <c r="AH458" i="3"/>
  <c r="AI458" i="3"/>
  <c r="AJ458" i="3" l="1"/>
  <c r="AL457" i="3"/>
  <c r="AK457" i="3"/>
  <c r="AG457" i="3" l="1"/>
  <c r="AH457" i="3"/>
  <c r="AI457" i="3"/>
  <c r="AJ457" i="3" l="1"/>
  <c r="AE458" i="3"/>
  <c r="AF458" i="3"/>
  <c r="AF457" i="3"/>
  <c r="AE457" i="3"/>
  <c r="AL456" i="3"/>
  <c r="AK456" i="3"/>
  <c r="AM457" i="3" l="1"/>
  <c r="AN457" i="3" s="1"/>
  <c r="AM458" i="3"/>
  <c r="AN458" i="3" s="1"/>
  <c r="AG456" i="3"/>
  <c r="AH456" i="3"/>
  <c r="AI456" i="3"/>
  <c r="AJ456" i="3" l="1"/>
  <c r="AL455" i="3" l="1"/>
  <c r="AK455" i="3"/>
  <c r="AF456" i="3" l="1"/>
  <c r="AE456" i="3"/>
  <c r="AG455" i="3"/>
  <c r="AH455" i="3"/>
  <c r="AI455" i="3"/>
  <c r="AM456" i="3" l="1"/>
  <c r="AN456" i="3" s="1"/>
  <c r="AJ455" i="3"/>
  <c r="AF455" i="3"/>
  <c r="AE455" i="3"/>
  <c r="AL454" i="3"/>
  <c r="AK454" i="3"/>
  <c r="AM455" i="3" l="1"/>
  <c r="AN455" i="3" s="1"/>
  <c r="AG454" i="3"/>
  <c r="AH454" i="3"/>
  <c r="AI454" i="3"/>
  <c r="AJ454" i="3" l="1"/>
  <c r="AF454" i="3"/>
  <c r="AE454" i="3"/>
  <c r="AL453" i="3"/>
  <c r="AK453" i="3"/>
  <c r="AM454" i="3" l="1"/>
  <c r="AN454" i="3" s="1"/>
  <c r="AG453" i="3"/>
  <c r="AH453" i="3"/>
  <c r="AI453" i="3"/>
  <c r="AJ453" i="3" l="1"/>
  <c r="AE453" i="3"/>
  <c r="AF453" i="3"/>
  <c r="AM453" i="3" l="1"/>
  <c r="AN453" i="3" s="1"/>
  <c r="AL452" i="3" l="1"/>
  <c r="AK452" i="3"/>
  <c r="AG452" i="3" l="1"/>
  <c r="AH452" i="3"/>
  <c r="AI452" i="3"/>
  <c r="AJ452" i="3" l="1"/>
  <c r="AF452" i="3"/>
  <c r="AE452" i="3"/>
  <c r="AL451" i="3"/>
  <c r="AK451" i="3"/>
  <c r="AM452" i="3" l="1"/>
  <c r="AN452" i="3" s="1"/>
  <c r="AG451" i="3"/>
  <c r="AH451" i="3"/>
  <c r="AI451" i="3"/>
  <c r="AJ451" i="3" l="1"/>
  <c r="AE451" i="3"/>
  <c r="AF451" i="3"/>
  <c r="AM451" i="3" l="1"/>
  <c r="AN451" i="3" s="1"/>
  <c r="AL450" i="3"/>
  <c r="AK450" i="3"/>
  <c r="AG450" i="3" l="1"/>
  <c r="AH450" i="3"/>
  <c r="AI450" i="3"/>
  <c r="AJ450" i="3" l="1"/>
  <c r="AF450" i="3"/>
  <c r="AE450" i="3"/>
  <c r="AL449" i="3"/>
  <c r="AK449" i="3"/>
  <c r="AM450" i="3" l="1"/>
  <c r="AN450" i="3" s="1"/>
  <c r="AG449" i="3"/>
  <c r="AH449" i="3"/>
  <c r="AI449" i="3"/>
  <c r="AJ449" i="3" l="1"/>
  <c r="AF449" i="3"/>
  <c r="AE449" i="3"/>
  <c r="AL448" i="3"/>
  <c r="AK448" i="3"/>
  <c r="AM449" i="3" l="1"/>
  <c r="AN449" i="3" s="1"/>
  <c r="AG448" i="3"/>
  <c r="AH448" i="3"/>
  <c r="AI448" i="3"/>
  <c r="AJ448" i="3" l="1"/>
  <c r="AE448" i="3"/>
  <c r="AF448" i="3"/>
  <c r="AM448" i="3" l="1"/>
  <c r="AN448" i="3" s="1"/>
  <c r="AL447" i="3" l="1"/>
  <c r="AK447" i="3"/>
  <c r="AG447" i="3" l="1"/>
  <c r="AH447" i="3"/>
  <c r="AI447" i="3"/>
  <c r="AJ447" i="3" l="1"/>
  <c r="AF447" i="3"/>
  <c r="AE447" i="3"/>
  <c r="AL446" i="3"/>
  <c r="AK446" i="3"/>
  <c r="AM447" i="3" l="1"/>
  <c r="AN447" i="3" s="1"/>
  <c r="AG446" i="3"/>
  <c r="AH446" i="3"/>
  <c r="AI446" i="3"/>
  <c r="AJ446" i="3" l="1"/>
  <c r="AF446" i="3"/>
  <c r="AE446" i="3"/>
  <c r="AL445" i="3"/>
  <c r="AK445" i="3"/>
  <c r="AM446" i="3" l="1"/>
  <c r="AN446" i="3" s="1"/>
  <c r="AG445" i="3"/>
  <c r="AH445" i="3"/>
  <c r="AI445" i="3"/>
  <c r="AJ445" i="3" l="1"/>
  <c r="AF445" i="3"/>
  <c r="AE445" i="3"/>
  <c r="AL444" i="3"/>
  <c r="AK444" i="3"/>
  <c r="AM445" i="3" l="1"/>
  <c r="AN445" i="3" s="1"/>
  <c r="AG444" i="3"/>
  <c r="AH444" i="3"/>
  <c r="AI444" i="3"/>
  <c r="AJ444" i="3" l="1"/>
  <c r="AF444" i="3"/>
  <c r="AE444" i="3"/>
  <c r="AM444" i="3" l="1"/>
  <c r="AN444" i="3" s="1"/>
  <c r="AL443" i="3" l="1"/>
  <c r="AK443" i="3"/>
  <c r="AG443" i="3" l="1"/>
  <c r="AH443" i="3"/>
  <c r="AI443" i="3"/>
  <c r="AJ443" i="3" l="1"/>
  <c r="AE443" i="3"/>
  <c r="AF443" i="3"/>
  <c r="AM443" i="3" l="1"/>
  <c r="AN443" i="3" s="1"/>
  <c r="AL442" i="3"/>
  <c r="AK442" i="3"/>
  <c r="AG442" i="3" l="1"/>
  <c r="AH442" i="3"/>
  <c r="AI442" i="3"/>
  <c r="AJ442" i="3" l="1"/>
  <c r="AL441" i="3"/>
  <c r="AK441" i="3"/>
  <c r="AG441" i="3" l="1"/>
  <c r="AH441" i="3"/>
  <c r="AI441" i="3"/>
  <c r="AJ441" i="3" l="1"/>
  <c r="AE442" i="3"/>
  <c r="AF442" i="3"/>
  <c r="AF441" i="3"/>
  <c r="AE441" i="3"/>
  <c r="AM441" i="3" l="1"/>
  <c r="AN441" i="3" s="1"/>
  <c r="AM442" i="3"/>
  <c r="AN442" i="3" s="1"/>
  <c r="AL440" i="3" l="1"/>
  <c r="AK440" i="3"/>
  <c r="AG440" i="3" l="1"/>
  <c r="AH440" i="3"/>
  <c r="AI440" i="3"/>
  <c r="AJ440" i="3" l="1"/>
  <c r="AF440" i="3"/>
  <c r="AE440" i="3"/>
  <c r="AM440" i="3" l="1"/>
  <c r="AN440" i="3" s="1"/>
  <c r="AL439" i="3" l="1"/>
  <c r="AK439" i="3"/>
  <c r="AG439" i="3" l="1"/>
  <c r="AH439" i="3"/>
  <c r="AI439" i="3"/>
  <c r="AJ439" i="3" l="1"/>
  <c r="AF439" i="3"/>
  <c r="AE439" i="3"/>
  <c r="AL438" i="3"/>
  <c r="AK438" i="3"/>
  <c r="AM439" i="3" l="1"/>
  <c r="AN439" i="3" s="1"/>
  <c r="AG438" i="3"/>
  <c r="AH438" i="3"/>
  <c r="AI438" i="3"/>
  <c r="AJ438" i="3" l="1"/>
  <c r="AF438" i="3"/>
  <c r="AE438" i="3"/>
  <c r="AL437" i="3"/>
  <c r="AK437" i="3"/>
  <c r="AM438" i="3" l="1"/>
  <c r="AN438" i="3" s="1"/>
  <c r="AG437" i="3"/>
  <c r="AH437" i="3"/>
  <c r="AI437" i="3"/>
  <c r="AJ437" i="3" l="1"/>
  <c r="AF437" i="3"/>
  <c r="AE437" i="3"/>
  <c r="AL436" i="3"/>
  <c r="AK436" i="3"/>
  <c r="AM437" i="3" l="1"/>
  <c r="AN437" i="3" s="1"/>
  <c r="AG436" i="3"/>
  <c r="AH436" i="3"/>
  <c r="AI436" i="3"/>
  <c r="AJ436" i="3" l="1"/>
  <c r="AF436" i="3"/>
  <c r="AE436" i="3"/>
  <c r="AL435" i="3"/>
  <c r="AK435" i="3"/>
  <c r="AM436" i="3" l="1"/>
  <c r="AN436" i="3" s="1"/>
  <c r="AG435" i="3"/>
  <c r="AH435" i="3"/>
  <c r="AI435" i="3"/>
  <c r="AJ435" i="3" l="1"/>
  <c r="AL434" i="3" l="1"/>
  <c r="AK434" i="3"/>
  <c r="AF435" i="3" l="1"/>
  <c r="AE435" i="3"/>
  <c r="AG434" i="3"/>
  <c r="AH434" i="3"/>
  <c r="AI434" i="3"/>
  <c r="AM435" i="3" l="1"/>
  <c r="AN435" i="3" s="1"/>
  <c r="AJ434" i="3"/>
  <c r="AE434" i="3" l="1"/>
  <c r="AF434" i="3"/>
  <c r="AM434" i="3" l="1"/>
  <c r="AN434" i="3" s="1"/>
  <c r="AL433" i="3" l="1"/>
  <c r="AK433" i="3"/>
  <c r="AG433" i="3" l="1"/>
  <c r="AH433" i="3"/>
  <c r="AI433" i="3"/>
  <c r="AJ433" i="3" l="1"/>
  <c r="AL432" i="3" l="1"/>
  <c r="AK432" i="3"/>
  <c r="AE433" i="3" l="1"/>
  <c r="AF433" i="3"/>
  <c r="AG432" i="3"/>
  <c r="AH432" i="3"/>
  <c r="AI432" i="3"/>
  <c r="AJ432" i="3" l="1"/>
  <c r="AM433" i="3"/>
  <c r="AN433" i="3" s="1"/>
  <c r="AL431" i="3"/>
  <c r="AK431" i="3"/>
  <c r="AG431" i="3" l="1"/>
  <c r="AH431" i="3"/>
  <c r="AI431" i="3"/>
  <c r="AJ431" i="3" l="1"/>
  <c r="AF432" i="3"/>
  <c r="AE432" i="3"/>
  <c r="AE431" i="3"/>
  <c r="AF431" i="3"/>
  <c r="AM432" i="3" l="1"/>
  <c r="AN432" i="3" s="1"/>
  <c r="AM431" i="3"/>
  <c r="AN431" i="3" s="1"/>
  <c r="AL430" i="3"/>
  <c r="AK430" i="3"/>
  <c r="AG430" i="3" l="1"/>
  <c r="AH430" i="3"/>
  <c r="AI430" i="3"/>
  <c r="AJ430" i="3" l="1"/>
  <c r="AL429" i="3"/>
  <c r="AK429" i="3"/>
  <c r="AG429" i="3" l="1"/>
  <c r="AH429" i="3"/>
  <c r="AI429" i="3"/>
  <c r="AJ429" i="3" l="1"/>
  <c r="AE430" i="3"/>
  <c r="AF430" i="3"/>
  <c r="AM430" i="3" l="1"/>
  <c r="AN430" i="3" s="1"/>
  <c r="AL428" i="3"/>
  <c r="AK428" i="3"/>
  <c r="AE429" i="3" l="1"/>
  <c r="AF429" i="3"/>
  <c r="AG428" i="3"/>
  <c r="AH428" i="3"/>
  <c r="AI428" i="3"/>
  <c r="AJ428" i="3" l="1"/>
  <c r="AM429" i="3"/>
  <c r="AN429" i="3" s="1"/>
  <c r="AF428" i="3"/>
  <c r="AE428" i="3"/>
  <c r="AL427" i="3"/>
  <c r="AK427" i="3"/>
  <c r="AM428" i="3" l="1"/>
  <c r="AN428" i="3" s="1"/>
  <c r="AG427" i="3"/>
  <c r="AH427" i="3"/>
  <c r="AI427" i="3"/>
  <c r="AJ427" i="3" l="1"/>
  <c r="AF427" i="3"/>
  <c r="AE427" i="3"/>
  <c r="AL426" i="3"/>
  <c r="AK426" i="3"/>
  <c r="AM427" i="3" l="1"/>
  <c r="AN427" i="3" s="1"/>
  <c r="AG426" i="3"/>
  <c r="AH426" i="3"/>
  <c r="AI426" i="3"/>
  <c r="AJ426" i="3" l="1"/>
  <c r="AE426" i="3"/>
  <c r="AF426" i="3"/>
  <c r="AM426" i="3" l="1"/>
  <c r="AN426" i="3" s="1"/>
  <c r="AL425" i="3" l="1"/>
  <c r="AK425" i="3"/>
  <c r="AG425" i="3" l="1"/>
  <c r="AH425" i="3"/>
  <c r="AI425" i="3"/>
  <c r="AJ425" i="3" l="1"/>
  <c r="AL424" i="3"/>
  <c r="AK424" i="3"/>
  <c r="AG424" i="3" l="1"/>
  <c r="AH424" i="3"/>
  <c r="AI424" i="3"/>
  <c r="AJ424" i="3" l="1"/>
  <c r="AE425" i="3"/>
  <c r="AF425" i="3"/>
  <c r="AM425" i="3" l="1"/>
  <c r="AN425" i="3" s="1"/>
  <c r="AL423" i="3"/>
  <c r="AK423" i="3"/>
  <c r="AE424" i="3" l="1"/>
  <c r="AF424" i="3"/>
  <c r="AG423" i="3"/>
  <c r="AH423" i="3"/>
  <c r="AI423" i="3"/>
  <c r="AJ423" i="3" l="1"/>
  <c r="AM424" i="3"/>
  <c r="AN424" i="3" s="1"/>
  <c r="AL422" i="3"/>
  <c r="AK422" i="3"/>
  <c r="AG422" i="3" l="1"/>
  <c r="AH422" i="3"/>
  <c r="AI422" i="3"/>
  <c r="AJ422" i="3" l="1"/>
  <c r="AF423" i="3"/>
  <c r="AE423" i="3"/>
  <c r="AM423" i="3" l="1"/>
  <c r="AN423" i="3" s="1"/>
  <c r="AE422" i="3" l="1"/>
  <c r="AF422" i="3"/>
  <c r="AM422" i="3" l="1"/>
  <c r="AN422" i="3" s="1"/>
  <c r="AL421" i="3"/>
  <c r="AK421" i="3"/>
  <c r="AG421" i="3" l="1"/>
  <c r="AH421" i="3"/>
  <c r="AI421" i="3"/>
  <c r="AJ421" i="3" l="1"/>
  <c r="AL420" i="3" l="1"/>
  <c r="AK420" i="3"/>
  <c r="AE421" i="3" l="1"/>
  <c r="AF421" i="3"/>
  <c r="AG420" i="3"/>
  <c r="AH420" i="3"/>
  <c r="AI420" i="3"/>
  <c r="AJ420" i="3" l="1"/>
  <c r="AM421" i="3"/>
  <c r="AN421" i="3" s="1"/>
  <c r="AL419" i="3"/>
  <c r="AK419" i="3"/>
  <c r="AF420" i="3" l="1"/>
  <c r="AG419" i="3"/>
  <c r="AH419" i="3"/>
  <c r="AI419" i="3"/>
  <c r="AE420" i="3" l="1"/>
  <c r="AM420" i="3" s="1"/>
  <c r="AN420" i="3" s="1"/>
  <c r="AJ419" i="3"/>
  <c r="AF419" i="3"/>
  <c r="AE419" i="3"/>
  <c r="AL418" i="3"/>
  <c r="AK418" i="3"/>
  <c r="AM419" i="3" l="1"/>
  <c r="AN419" i="3" s="1"/>
  <c r="AG418" i="3"/>
  <c r="AH418" i="3"/>
  <c r="AI418" i="3"/>
  <c r="AJ418" i="3" l="1"/>
  <c r="AF418" i="3"/>
  <c r="AE418" i="3"/>
  <c r="AM418" i="3" l="1"/>
  <c r="AN418" i="3" s="1"/>
  <c r="AL417" i="3"/>
  <c r="AK417" i="3"/>
  <c r="AG417" i="3" l="1"/>
  <c r="AH417" i="3"/>
  <c r="AI417" i="3"/>
  <c r="AJ417" i="3" l="1"/>
  <c r="AF417" i="3"/>
  <c r="AE417" i="3"/>
  <c r="AL416" i="3"/>
  <c r="AK416" i="3"/>
  <c r="AM417" i="3" l="1"/>
  <c r="AN417" i="3" s="1"/>
  <c r="AG416" i="3"/>
  <c r="AH416" i="3"/>
  <c r="AI416" i="3"/>
  <c r="AJ416" i="3" l="1"/>
  <c r="AE416" i="3"/>
  <c r="AF416" i="3"/>
  <c r="AM416" i="3" l="1"/>
  <c r="AN416" i="3" s="1"/>
  <c r="AL415" i="3"/>
  <c r="AK415" i="3"/>
  <c r="AG415" i="3" l="1"/>
  <c r="AH415" i="3"/>
  <c r="AI415" i="3"/>
  <c r="AJ415" i="3" l="1"/>
  <c r="AE415" i="3"/>
  <c r="AF415" i="3"/>
  <c r="AM415" i="3" l="1"/>
  <c r="AN415" i="3" s="1"/>
  <c r="AL414" i="3"/>
  <c r="AK414" i="3"/>
  <c r="AG414" i="3" l="1"/>
  <c r="AH414" i="3"/>
  <c r="AI414" i="3"/>
  <c r="AJ414" i="3" l="1"/>
  <c r="AF414" i="3"/>
  <c r="AE414" i="3"/>
  <c r="AL413" i="3"/>
  <c r="AK413" i="3"/>
  <c r="AM414" i="3" l="1"/>
  <c r="AN414" i="3" s="1"/>
  <c r="AG413" i="3"/>
  <c r="AH413" i="3"/>
  <c r="AI413" i="3"/>
  <c r="AJ413" i="3" l="1"/>
  <c r="AF413" i="3"/>
  <c r="AE413" i="3"/>
  <c r="AL412" i="3"/>
  <c r="AK412" i="3"/>
  <c r="AM413" i="3" l="1"/>
  <c r="AN413" i="3" s="1"/>
  <c r="AG412" i="3"/>
  <c r="AH412" i="3"/>
  <c r="AI412" i="3"/>
  <c r="AJ412" i="3" l="1"/>
  <c r="AE412" i="3"/>
  <c r="AF412" i="3"/>
  <c r="AM412" i="3" l="1"/>
  <c r="AN412" i="3" s="1"/>
  <c r="AL411" i="3"/>
  <c r="AK411" i="3"/>
  <c r="AG411" i="3" l="1"/>
  <c r="AH411" i="3"/>
  <c r="AI411" i="3"/>
  <c r="AJ411" i="3" l="1"/>
  <c r="AF411" i="3"/>
  <c r="AE411" i="3"/>
  <c r="AL410" i="3"/>
  <c r="AK410" i="3"/>
  <c r="AM411" i="3" l="1"/>
  <c r="AN411" i="3" s="1"/>
  <c r="AG410" i="3"/>
  <c r="AH410" i="3"/>
  <c r="AI410" i="3"/>
  <c r="AJ410" i="3" l="1"/>
  <c r="AF410" i="3"/>
  <c r="AE410" i="3"/>
  <c r="AL409" i="3"/>
  <c r="AK409" i="3"/>
  <c r="AM410" i="3" l="1"/>
  <c r="AN410" i="3" s="1"/>
  <c r="AG409" i="3"/>
  <c r="AH409" i="3"/>
  <c r="AI409" i="3"/>
  <c r="AJ409" i="3" l="1"/>
  <c r="AF409" i="3"/>
  <c r="AE409" i="3"/>
  <c r="AL408" i="3"/>
  <c r="AK408" i="3"/>
  <c r="AM409" i="3" l="1"/>
  <c r="AN409" i="3" s="1"/>
  <c r="AG408" i="3"/>
  <c r="AH408" i="3"/>
  <c r="AI408" i="3"/>
  <c r="AJ408" i="3" l="1"/>
  <c r="AF408" i="3"/>
  <c r="AE408" i="3"/>
  <c r="AL407" i="3"/>
  <c r="AK407" i="3"/>
  <c r="AM408" i="3" l="1"/>
  <c r="AN408" i="3" s="1"/>
  <c r="AG407" i="3"/>
  <c r="AH407" i="3"/>
  <c r="AI407" i="3"/>
  <c r="AJ407" i="3" l="1"/>
  <c r="AF407" i="3" s="1"/>
  <c r="AL406" i="3"/>
  <c r="AK406" i="3"/>
  <c r="AE407" i="3" l="1"/>
  <c r="AM407" i="3" s="1"/>
  <c r="AN407" i="3" s="1"/>
  <c r="AG406" i="3"/>
  <c r="AH406" i="3"/>
  <c r="AI406" i="3"/>
  <c r="AJ406" i="3" l="1"/>
  <c r="AE406" i="3" s="1"/>
  <c r="AF406" i="3" l="1"/>
  <c r="AM406" i="3" s="1"/>
  <c r="AN406" i="3" s="1"/>
  <c r="AL405" i="3" l="1"/>
  <c r="AK405" i="3"/>
  <c r="AG405" i="3" l="1"/>
  <c r="AH405" i="3"/>
  <c r="AI405" i="3"/>
  <c r="AJ405" i="3" l="1"/>
  <c r="AF405" i="3"/>
  <c r="AE405" i="3"/>
  <c r="AL404" i="3"/>
  <c r="AK404" i="3"/>
  <c r="AM405" i="3" l="1"/>
  <c r="AN405" i="3" s="1"/>
  <c r="AG404" i="3"/>
  <c r="AH404" i="3"/>
  <c r="AI404" i="3"/>
  <c r="AJ404" i="3" l="1"/>
  <c r="AF404" i="3"/>
  <c r="AE404" i="3"/>
  <c r="AL403" i="3"/>
  <c r="AK403" i="3"/>
  <c r="AM404" i="3" l="1"/>
  <c r="AN404" i="3" s="1"/>
  <c r="AG403" i="3"/>
  <c r="AH403" i="3"/>
  <c r="AI403" i="3"/>
  <c r="AJ403" i="3" l="1"/>
  <c r="AE403" i="3"/>
  <c r="AF403" i="3"/>
  <c r="AM403" i="3" l="1"/>
  <c r="AN403" i="3" s="1"/>
  <c r="AL402" i="3"/>
  <c r="AK402" i="3"/>
  <c r="AG402" i="3" l="1"/>
  <c r="AH402" i="3"/>
  <c r="AI402" i="3"/>
  <c r="AJ402" i="3" l="1"/>
  <c r="AE402" i="3"/>
  <c r="AF402" i="3"/>
  <c r="AM402" i="3" l="1"/>
  <c r="AN402" i="3" s="1"/>
  <c r="AL401" i="3"/>
  <c r="AK401" i="3"/>
  <c r="AG401" i="3" l="1"/>
  <c r="AH401" i="3"/>
  <c r="AI401" i="3"/>
  <c r="AJ401" i="3" l="1"/>
  <c r="AE401" i="3"/>
  <c r="AF401" i="3"/>
  <c r="AM401" i="3" l="1"/>
  <c r="AN401" i="3" s="1"/>
  <c r="AL400" i="3"/>
  <c r="AK400" i="3"/>
  <c r="AG400" i="3" l="1"/>
  <c r="AH400" i="3"/>
  <c r="AI400" i="3"/>
  <c r="AJ400" i="3" l="1"/>
  <c r="AE400" i="3"/>
  <c r="AF400" i="3"/>
  <c r="AM400" i="3" l="1"/>
  <c r="AN400" i="3" s="1"/>
  <c r="AL399" i="3"/>
  <c r="AK399" i="3"/>
  <c r="AG399" i="3" l="1"/>
  <c r="AH399" i="3"/>
  <c r="AI399" i="3"/>
  <c r="AJ399" i="3" l="1"/>
  <c r="AL398" i="3"/>
  <c r="AK398" i="3"/>
  <c r="AF399" i="3" l="1"/>
  <c r="AG398" i="3"/>
  <c r="AH398" i="3"/>
  <c r="AI398" i="3"/>
  <c r="AE399" i="3" l="1"/>
  <c r="AM399" i="3" s="1"/>
  <c r="AN399" i="3" s="1"/>
  <c r="AJ398" i="3"/>
  <c r="AE398" i="3" l="1"/>
  <c r="AL397" i="3"/>
  <c r="AK397" i="3"/>
  <c r="AF398" i="3" l="1"/>
  <c r="AG397" i="3"/>
  <c r="AH397" i="3"/>
  <c r="AI397" i="3"/>
  <c r="AM398" i="3" l="1"/>
  <c r="AN398" i="3" s="1"/>
  <c r="AJ397" i="3"/>
  <c r="AL396" i="3"/>
  <c r="AK396" i="3"/>
  <c r="AF397" i="3" l="1"/>
  <c r="AG396" i="3"/>
  <c r="AH396" i="3"/>
  <c r="AI396" i="3"/>
  <c r="AE397" i="3" l="1"/>
  <c r="AM397" i="3" s="1"/>
  <c r="AN397" i="3" s="1"/>
  <c r="AJ396" i="3"/>
  <c r="AE396" i="3" l="1"/>
  <c r="AL395" i="3"/>
  <c r="AK395" i="3"/>
  <c r="AF396" i="3" l="1"/>
  <c r="AG395" i="3"/>
  <c r="AH395" i="3"/>
  <c r="AI395" i="3"/>
  <c r="AM396" i="3" l="1"/>
  <c r="AN396" i="3" s="1"/>
  <c r="AJ395" i="3"/>
  <c r="AE395" i="3" l="1"/>
  <c r="AL394" i="3"/>
  <c r="AK394" i="3"/>
  <c r="AF395" i="3" l="1"/>
  <c r="AM395" i="3" s="1"/>
  <c r="AN395" i="3" s="1"/>
  <c r="AG394" i="3"/>
  <c r="AH394" i="3"/>
  <c r="AI394" i="3"/>
  <c r="AJ394" i="3" l="1"/>
  <c r="AE394" i="3" l="1"/>
  <c r="AL393" i="3"/>
  <c r="AK393" i="3"/>
  <c r="AF394" i="3" l="1"/>
  <c r="AG393" i="3"/>
  <c r="AH393" i="3"/>
  <c r="AI393" i="3"/>
  <c r="AM394" i="3" l="1"/>
  <c r="AN394" i="3" s="1"/>
  <c r="AJ393" i="3"/>
  <c r="AF393" i="3"/>
  <c r="AE393" i="3"/>
  <c r="AL392" i="3"/>
  <c r="AK392" i="3"/>
  <c r="AM393" i="3" l="1"/>
  <c r="AN393" i="3" s="1"/>
  <c r="AG392" i="3"/>
  <c r="AH392" i="3"/>
  <c r="AI392" i="3"/>
  <c r="AJ392" i="3" l="1"/>
  <c r="AF392" i="3"/>
  <c r="AE392" i="3"/>
  <c r="AL391" i="3"/>
  <c r="AK391" i="3"/>
  <c r="AM392" i="3" l="1"/>
  <c r="AN392" i="3" s="1"/>
  <c r="AG391" i="3"/>
  <c r="AH391" i="3"/>
  <c r="AI391" i="3"/>
  <c r="AJ391" i="3" l="1"/>
  <c r="AE391" i="3" l="1"/>
  <c r="AF391" i="3"/>
  <c r="AM391" i="3" l="1"/>
  <c r="AN391" i="3" s="1"/>
  <c r="AL390" i="3" l="1"/>
  <c r="AK390" i="3"/>
  <c r="AG390" i="3" l="1"/>
  <c r="AH390" i="3"/>
  <c r="AI390" i="3"/>
  <c r="AJ390" i="3" l="1"/>
  <c r="AE390" i="3"/>
  <c r="AF390" i="3"/>
  <c r="AM390" i="3" l="1"/>
  <c r="AN390" i="3" s="1"/>
  <c r="AL389" i="3"/>
  <c r="AK389" i="3"/>
  <c r="AG389" i="3" l="1"/>
  <c r="AH389" i="3"/>
  <c r="AI389" i="3"/>
  <c r="AJ389" i="3" l="1"/>
  <c r="AE389" i="3"/>
  <c r="AF389" i="3"/>
  <c r="AM389" i="3" l="1"/>
  <c r="AN389" i="3" s="1"/>
  <c r="AL388" i="3"/>
  <c r="AK388" i="3"/>
  <c r="AG388" i="3" l="1"/>
  <c r="AH388" i="3"/>
  <c r="AI388" i="3"/>
  <c r="AJ388" i="3" l="1"/>
  <c r="AE388" i="3"/>
  <c r="AF388" i="3"/>
  <c r="AM388" i="3" l="1"/>
  <c r="AN388" i="3" s="1"/>
  <c r="AL387" i="3"/>
  <c r="AK387" i="3"/>
  <c r="AG387" i="3" l="1"/>
  <c r="AH387" i="3"/>
  <c r="AI387" i="3"/>
  <c r="AJ387" i="3" l="1"/>
  <c r="AF387" i="3"/>
  <c r="AE387" i="3"/>
  <c r="AL386" i="3"/>
  <c r="AK386" i="3"/>
  <c r="AM387" i="3" l="1"/>
  <c r="AN387" i="3" s="1"/>
  <c r="AG386" i="3"/>
  <c r="AH386" i="3"/>
  <c r="AI386" i="3"/>
  <c r="AJ386" i="3" l="1"/>
  <c r="AF386" i="3"/>
  <c r="AE386" i="3"/>
  <c r="AL385" i="3"/>
  <c r="AK385" i="3"/>
  <c r="AM386" i="3" l="1"/>
  <c r="AN386" i="3" s="1"/>
  <c r="AG385" i="3"/>
  <c r="AH385" i="3"/>
  <c r="AI385" i="3"/>
  <c r="AJ385" i="3" l="1"/>
  <c r="AE385" i="3"/>
  <c r="AF385" i="3"/>
  <c r="AM385" i="3" l="1"/>
  <c r="AN385" i="3" s="1"/>
  <c r="AL384" i="3"/>
  <c r="AK384" i="3"/>
  <c r="AG384" i="3" l="1"/>
  <c r="AH384" i="3"/>
  <c r="AI384" i="3"/>
  <c r="AJ384" i="3" l="1"/>
  <c r="AE384" i="3"/>
  <c r="AF384" i="3"/>
  <c r="AM384" i="3" l="1"/>
  <c r="AN384" i="3" s="1"/>
  <c r="AL383" i="3"/>
  <c r="AK383" i="3"/>
  <c r="AG383" i="3" l="1"/>
  <c r="AH383" i="3"/>
  <c r="AI383" i="3"/>
  <c r="AJ383" i="3" l="1"/>
  <c r="AF383" i="3"/>
  <c r="AE383" i="3"/>
  <c r="AL382" i="3"/>
  <c r="AK382" i="3"/>
  <c r="AM383" i="3" l="1"/>
  <c r="AN383" i="3" s="1"/>
  <c r="AG382" i="3"/>
  <c r="AH382" i="3"/>
  <c r="AI382" i="3"/>
  <c r="AJ382" i="3" l="1"/>
  <c r="AF382" i="3"/>
  <c r="AE382" i="3"/>
  <c r="AL381" i="3"/>
  <c r="AK381" i="3"/>
  <c r="AM382" i="3" l="1"/>
  <c r="AN382" i="3" s="1"/>
  <c r="AG381" i="3"/>
  <c r="AH381" i="3"/>
  <c r="AI381" i="3"/>
  <c r="AJ381" i="3" l="1"/>
  <c r="AE381" i="3"/>
  <c r="AF381" i="3"/>
  <c r="AM381" i="3" l="1"/>
  <c r="AN381" i="3" s="1"/>
  <c r="AL380" i="3"/>
  <c r="AK380" i="3"/>
  <c r="AG380" i="3" l="1"/>
  <c r="AH380" i="3"/>
  <c r="AI380" i="3"/>
  <c r="AJ380" i="3" l="1"/>
  <c r="AL379" i="3"/>
  <c r="AK379" i="3"/>
  <c r="AG379" i="3" l="1"/>
  <c r="AH379" i="3"/>
  <c r="AI379" i="3"/>
  <c r="AJ379" i="3" l="1"/>
  <c r="AE380" i="3"/>
  <c r="AF380" i="3"/>
  <c r="AL378" i="3"/>
  <c r="AK378" i="3"/>
  <c r="AM380" i="3" l="1"/>
  <c r="AN380" i="3" s="1"/>
  <c r="AG378" i="3"/>
  <c r="AH378" i="3"/>
  <c r="AI378" i="3"/>
  <c r="AJ378" i="3" l="1"/>
  <c r="AF379" i="3"/>
  <c r="AE379" i="3"/>
  <c r="AM379" i="3" l="1"/>
  <c r="AN379" i="3" s="1"/>
  <c r="AL377" i="3"/>
  <c r="AK377" i="3"/>
  <c r="AE378" i="3" l="1"/>
  <c r="AF378" i="3"/>
  <c r="AG377" i="3"/>
  <c r="AH377" i="3"/>
  <c r="AI377" i="3"/>
  <c r="AJ377" i="3" l="1"/>
  <c r="AM378" i="3"/>
  <c r="AN378" i="3" s="1"/>
  <c r="AL376" i="3"/>
  <c r="AK376" i="3"/>
  <c r="AG376" i="3" l="1"/>
  <c r="AH376" i="3"/>
  <c r="AI376" i="3"/>
  <c r="AF377" i="3" l="1"/>
  <c r="AE377" i="3"/>
  <c r="AJ376" i="3"/>
  <c r="AE376" i="3"/>
  <c r="AF376" i="3"/>
  <c r="AL375" i="3"/>
  <c r="AK375" i="3"/>
  <c r="AM377" i="3" l="1"/>
  <c r="AN377" i="3" s="1"/>
  <c r="AM376" i="3"/>
  <c r="AN376" i="3" s="1"/>
  <c r="AG375" i="3"/>
  <c r="AH375" i="3"/>
  <c r="AI375" i="3"/>
  <c r="AJ375" i="3" l="1"/>
  <c r="AF375" i="3"/>
  <c r="AE375" i="3"/>
  <c r="AL374" i="3"/>
  <c r="AK374" i="3"/>
  <c r="AM375" i="3" l="1"/>
  <c r="AN375" i="3" s="1"/>
  <c r="AG374" i="3"/>
  <c r="AH374" i="3"/>
  <c r="AI374" i="3"/>
  <c r="AJ374" i="3" l="1"/>
  <c r="AE374" i="3"/>
  <c r="AF374" i="3"/>
  <c r="AM374" i="3" l="1"/>
  <c r="AN374" i="3" s="1"/>
  <c r="AL373" i="3"/>
  <c r="AK373" i="3"/>
  <c r="AG373" i="3" l="1"/>
  <c r="AH373" i="3"/>
  <c r="AI373" i="3"/>
  <c r="AJ373" i="3" l="1"/>
  <c r="AE373" i="3"/>
  <c r="AF373" i="3"/>
  <c r="AM373" i="3" l="1"/>
  <c r="AN373" i="3" s="1"/>
  <c r="AL372" i="3"/>
  <c r="AK372" i="3"/>
  <c r="AG372" i="3" l="1"/>
  <c r="AH372" i="3"/>
  <c r="AI372" i="3"/>
  <c r="AJ372" i="3" l="1"/>
  <c r="AE372" i="3"/>
  <c r="AF372" i="3"/>
  <c r="AM372" i="3" l="1"/>
  <c r="AN372" i="3" s="1"/>
  <c r="AL371" i="3"/>
  <c r="AK371" i="3"/>
  <c r="AG371" i="3" l="1"/>
  <c r="AH371" i="3"/>
  <c r="AI371" i="3"/>
  <c r="AJ371" i="3" l="1"/>
  <c r="AE371" i="3"/>
  <c r="AF371" i="3"/>
  <c r="AL370" i="3"/>
  <c r="AK370" i="3"/>
  <c r="AM371" i="3" l="1"/>
  <c r="AN371" i="3" s="1"/>
  <c r="AG370" i="3"/>
  <c r="AH370" i="3"/>
  <c r="AI370" i="3"/>
  <c r="AJ370" i="3" l="1"/>
  <c r="AF370" i="3"/>
  <c r="AE370" i="3"/>
  <c r="AL369" i="3"/>
  <c r="AK369" i="3"/>
  <c r="AM370" i="3" l="1"/>
  <c r="AN370" i="3" s="1"/>
  <c r="AG369" i="3"/>
  <c r="AH369" i="3"/>
  <c r="AI369" i="3"/>
  <c r="AJ369" i="3" l="1"/>
  <c r="AF369" i="3"/>
  <c r="AE369" i="3"/>
  <c r="AL368" i="3"/>
  <c r="AK368" i="3"/>
  <c r="AM369" i="3" l="1"/>
  <c r="AN369" i="3" s="1"/>
  <c r="AG368" i="3"/>
  <c r="AH368" i="3"/>
  <c r="AI368" i="3"/>
  <c r="AJ368" i="3" l="1"/>
  <c r="AF368" i="3"/>
  <c r="AE368" i="3"/>
  <c r="AL367" i="3"/>
  <c r="AK367" i="3"/>
  <c r="AM368" i="3" l="1"/>
  <c r="AN368" i="3" s="1"/>
  <c r="AG367" i="3"/>
  <c r="AH367" i="3"/>
  <c r="AI367" i="3"/>
  <c r="AJ367" i="3" l="1"/>
  <c r="AF367" i="3"/>
  <c r="AE367" i="3"/>
  <c r="AL366" i="3"/>
  <c r="AK366" i="3"/>
  <c r="AM367" i="3" l="1"/>
  <c r="AN367" i="3" s="1"/>
  <c r="AG366" i="3"/>
  <c r="AH366" i="3"/>
  <c r="AI366" i="3"/>
  <c r="AJ366" i="3" l="1"/>
  <c r="AF366" i="3"/>
  <c r="AE366" i="3"/>
  <c r="AM366" i="3" l="1"/>
  <c r="AN366" i="3" s="1"/>
  <c r="AL365" i="3" l="1"/>
  <c r="AK365" i="3"/>
  <c r="AG365" i="3" l="1"/>
  <c r="AH365" i="3"/>
  <c r="AI365" i="3"/>
  <c r="AJ365" i="3" l="1"/>
  <c r="AE365" i="3"/>
  <c r="AF365" i="3"/>
  <c r="AM365" i="3" l="1"/>
  <c r="AN365" i="3" s="1"/>
  <c r="AL364" i="3"/>
  <c r="AK364" i="3"/>
  <c r="AG364" i="3" l="1"/>
  <c r="AH364" i="3"/>
  <c r="AI364" i="3"/>
  <c r="AJ364" i="3" l="1"/>
  <c r="AL363" i="3"/>
  <c r="AK363" i="3"/>
  <c r="AG363" i="3" l="1"/>
  <c r="AH363" i="3"/>
  <c r="AI363" i="3"/>
  <c r="AJ363" i="3" l="1"/>
  <c r="AE364" i="3"/>
  <c r="AF364" i="3"/>
  <c r="AL362" i="3"/>
  <c r="AK362" i="3"/>
  <c r="AM364" i="3" l="1"/>
  <c r="AN364" i="3" s="1"/>
  <c r="AG362" i="3"/>
  <c r="AH362" i="3"/>
  <c r="AI362" i="3"/>
  <c r="AJ362" i="3" l="1"/>
  <c r="AF363" i="3"/>
  <c r="AE363" i="3"/>
  <c r="AM363" i="3" l="1"/>
  <c r="AN363" i="3" s="1"/>
  <c r="AL361" i="3"/>
  <c r="AK361" i="3"/>
  <c r="AE362" i="3" l="1"/>
  <c r="AF362" i="3"/>
  <c r="AG361" i="3"/>
  <c r="AH361" i="3"/>
  <c r="AI361" i="3"/>
  <c r="AJ361" i="3" l="1"/>
  <c r="AF361" i="3" s="1"/>
  <c r="AM362" i="3"/>
  <c r="AN362" i="3" s="1"/>
  <c r="AL360" i="3"/>
  <c r="AK360" i="3"/>
  <c r="AE361" i="3" l="1"/>
  <c r="AM361" i="3" s="1"/>
  <c r="AN361" i="3" s="1"/>
  <c r="AG360" i="3"/>
  <c r="AH360" i="3"/>
  <c r="AI360" i="3"/>
  <c r="AJ360" i="3" l="1"/>
  <c r="AL359" i="3"/>
  <c r="AK359" i="3"/>
  <c r="AG359" i="3" l="1"/>
  <c r="AH359" i="3"/>
  <c r="AI359" i="3"/>
  <c r="AE360" i="3" l="1"/>
  <c r="AF360" i="3"/>
  <c r="AJ359" i="3"/>
  <c r="AM360" i="3" l="1"/>
  <c r="AN360" i="3" s="1"/>
  <c r="AL358" i="3"/>
  <c r="AK358" i="3"/>
  <c r="AF359" i="3" l="1"/>
  <c r="AE359" i="3"/>
  <c r="AG358" i="3"/>
  <c r="AH358" i="3"/>
  <c r="AI358" i="3"/>
  <c r="AM359" i="3" l="1"/>
  <c r="AN359" i="3" s="1"/>
  <c r="AJ358" i="3"/>
  <c r="AL357" i="3"/>
  <c r="AK357" i="3"/>
  <c r="AG357" i="3" l="1"/>
  <c r="AH357" i="3"/>
  <c r="AI357" i="3"/>
  <c r="AJ357" i="3" l="1"/>
  <c r="AE358" i="3"/>
  <c r="AF358" i="3"/>
  <c r="AM358" i="3" l="1"/>
  <c r="AN358" i="3" s="1"/>
  <c r="AL356" i="3"/>
  <c r="AK356" i="3"/>
  <c r="AE357" i="3" l="1"/>
  <c r="AF357" i="3"/>
  <c r="AG356" i="3"/>
  <c r="AH356" i="3"/>
  <c r="AI356" i="3"/>
  <c r="AJ356" i="3" l="1"/>
  <c r="AM357" i="3"/>
  <c r="AN357" i="3" s="1"/>
  <c r="AL355" i="3"/>
  <c r="AK355" i="3"/>
  <c r="AG355" i="3" l="1"/>
  <c r="AH355" i="3"/>
  <c r="AI355" i="3"/>
  <c r="AF356" i="3" l="1"/>
  <c r="AE356" i="3"/>
  <c r="AJ355" i="3"/>
  <c r="AF355" i="3"/>
  <c r="AE355" i="3"/>
  <c r="AL354" i="3"/>
  <c r="AK354" i="3"/>
  <c r="AM356" i="3" l="1"/>
  <c r="AN356" i="3" s="1"/>
  <c r="AM355" i="3"/>
  <c r="AN355" i="3" s="1"/>
  <c r="AG354" i="3"/>
  <c r="AH354" i="3"/>
  <c r="AI354" i="3"/>
  <c r="AJ354" i="3" l="1"/>
  <c r="AF354" i="3" l="1"/>
  <c r="AE354" i="3" l="1"/>
  <c r="AM354" i="3" s="1"/>
  <c r="AN354" i="3" s="1"/>
  <c r="AL353" i="3" l="1"/>
  <c r="AK353" i="3"/>
  <c r="AG353" i="3" l="1"/>
  <c r="AH353" i="3"/>
  <c r="AI353" i="3"/>
  <c r="AJ353" i="3" l="1"/>
  <c r="AE353" i="3"/>
  <c r="AF353" i="3"/>
  <c r="AM353" i="3" l="1"/>
  <c r="AN353" i="3" s="1"/>
  <c r="AL352" i="3"/>
  <c r="AK352" i="3"/>
  <c r="AG352" i="3" l="1"/>
  <c r="AH352" i="3"/>
  <c r="AI352" i="3"/>
  <c r="AJ352" i="3" l="1"/>
  <c r="AF352" i="3"/>
  <c r="AE352" i="3"/>
  <c r="AL351" i="3"/>
  <c r="AK351" i="3"/>
  <c r="AM352" i="3" l="1"/>
  <c r="AN352" i="3" s="1"/>
  <c r="AG351" i="3"/>
  <c r="AH351" i="3"/>
  <c r="AI351" i="3"/>
  <c r="AJ351" i="3" l="1"/>
  <c r="AE351" i="3"/>
  <c r="AF351" i="3"/>
  <c r="AM351" i="3" l="1"/>
  <c r="AN351" i="3" s="1"/>
  <c r="AL350" i="3"/>
  <c r="AK350" i="3"/>
  <c r="AG350" i="3" l="1"/>
  <c r="AH350" i="3"/>
  <c r="AI350" i="3"/>
  <c r="AJ350" i="3" l="1"/>
  <c r="AE350" i="3"/>
  <c r="AF350" i="3"/>
  <c r="AM350" i="3" l="1"/>
  <c r="AN350" i="3" s="1"/>
  <c r="AL349" i="3"/>
  <c r="AK349" i="3"/>
  <c r="AG349" i="3" l="1"/>
  <c r="AH349" i="3"/>
  <c r="AI349" i="3"/>
  <c r="AJ349" i="3" l="1"/>
  <c r="AF349" i="3"/>
  <c r="AE349" i="3"/>
  <c r="AL348" i="3"/>
  <c r="AK348" i="3"/>
  <c r="AM349" i="3" l="1"/>
  <c r="AN349" i="3" s="1"/>
  <c r="AG348" i="3"/>
  <c r="AH348" i="3"/>
  <c r="AI348" i="3"/>
  <c r="AJ348" i="3" l="1"/>
  <c r="AE348" i="3"/>
  <c r="AF348" i="3"/>
  <c r="AM348" i="3" l="1"/>
  <c r="AN348" i="3" s="1"/>
  <c r="AL347" i="3"/>
  <c r="AK347" i="3"/>
  <c r="AG347" i="3" l="1"/>
  <c r="AH347" i="3"/>
  <c r="AI347" i="3"/>
  <c r="AJ347" i="3" l="1"/>
  <c r="AF347" i="3"/>
  <c r="AE347" i="3"/>
  <c r="AL346" i="3"/>
  <c r="AK346" i="3"/>
  <c r="AM347" i="3" l="1"/>
  <c r="AN347" i="3" s="1"/>
  <c r="AG346" i="3"/>
  <c r="AH346" i="3"/>
  <c r="AI346" i="3"/>
  <c r="AJ346" i="3" l="1"/>
  <c r="AE346" i="3"/>
  <c r="AF346" i="3"/>
  <c r="AM346" i="3" l="1"/>
  <c r="AN346" i="3" s="1"/>
  <c r="AL345" i="3"/>
  <c r="AK345" i="3"/>
  <c r="AG345" i="3" l="1"/>
  <c r="AH345" i="3"/>
  <c r="AI345" i="3"/>
  <c r="AJ345" i="3" l="1"/>
  <c r="AF345" i="3"/>
  <c r="AE345" i="3"/>
  <c r="AL344" i="3"/>
  <c r="AK344" i="3"/>
  <c r="AM345" i="3" l="1"/>
  <c r="AN345" i="3" s="1"/>
  <c r="AG344" i="3"/>
  <c r="AH344" i="3"/>
  <c r="AI344" i="3"/>
  <c r="AJ344" i="3" l="1"/>
  <c r="AF344" i="3"/>
  <c r="AE344" i="3"/>
  <c r="AL343" i="3"/>
  <c r="AK343" i="3"/>
  <c r="AM344" i="3" l="1"/>
  <c r="AN344" i="3" s="1"/>
  <c r="AG343" i="3"/>
  <c r="AH343" i="3"/>
  <c r="AI343" i="3"/>
  <c r="AJ343" i="3" l="1"/>
  <c r="AF343" i="3"/>
  <c r="AE343" i="3"/>
  <c r="AL342" i="3"/>
  <c r="AK342" i="3"/>
  <c r="AM343" i="3" l="1"/>
  <c r="AN343" i="3" s="1"/>
  <c r="AG342" i="3"/>
  <c r="AH342" i="3"/>
  <c r="AI342" i="3"/>
  <c r="AJ342" i="3" l="1"/>
  <c r="AE342" i="3"/>
  <c r="AF342" i="3"/>
  <c r="AM342" i="3" l="1"/>
  <c r="AN342" i="3" s="1"/>
  <c r="AL341" i="3"/>
  <c r="AK341" i="3"/>
  <c r="AG341" i="3" l="1"/>
  <c r="AH341" i="3"/>
  <c r="AI341" i="3"/>
  <c r="AJ341" i="3" l="1"/>
  <c r="AF341" i="3"/>
  <c r="AE341" i="3"/>
  <c r="AL340" i="3"/>
  <c r="AK340" i="3"/>
  <c r="AM341" i="3" l="1"/>
  <c r="AN341" i="3" s="1"/>
  <c r="AG340" i="3"/>
  <c r="AH340" i="3"/>
  <c r="AI340" i="3"/>
  <c r="AJ340" i="3" l="1"/>
  <c r="AF340" i="3"/>
  <c r="AE340" i="3"/>
  <c r="AL339" i="3"/>
  <c r="AK339" i="3"/>
  <c r="AM340" i="3" l="1"/>
  <c r="AN340" i="3" s="1"/>
  <c r="AG339" i="3"/>
  <c r="AH339" i="3"/>
  <c r="AI339" i="3"/>
  <c r="AJ339" i="3" l="1"/>
  <c r="AF339" i="3"/>
  <c r="AE339" i="3"/>
  <c r="AL338" i="3"/>
  <c r="AK338" i="3"/>
  <c r="AM339" i="3" l="1"/>
  <c r="AN339" i="3" s="1"/>
  <c r="AG338" i="3"/>
  <c r="AH338" i="3"/>
  <c r="AI338" i="3"/>
  <c r="AJ338" i="3" l="1"/>
  <c r="AE338" i="3"/>
  <c r="AF338" i="3"/>
  <c r="AM338" i="3" l="1"/>
  <c r="AN338" i="3" s="1"/>
  <c r="AL337" i="3"/>
  <c r="AK337" i="3"/>
  <c r="AG337" i="3" l="1"/>
  <c r="AH337" i="3"/>
  <c r="AI337" i="3"/>
  <c r="AJ337" i="3" l="1"/>
  <c r="AF337" i="3"/>
  <c r="AE337" i="3"/>
  <c r="AL336" i="3"/>
  <c r="AK336" i="3"/>
  <c r="AM337" i="3" l="1"/>
  <c r="AN337" i="3" s="1"/>
  <c r="AG336" i="3"/>
  <c r="AH336" i="3"/>
  <c r="AI336" i="3"/>
  <c r="AJ336" i="3" l="1"/>
  <c r="AE336" i="3"/>
  <c r="AF336" i="3"/>
  <c r="AM336" i="3" l="1"/>
  <c r="AN336" i="3" s="1"/>
  <c r="AL335" i="3"/>
  <c r="AK335" i="3"/>
  <c r="AG335" i="3" l="1"/>
  <c r="AH335" i="3"/>
  <c r="AI335" i="3"/>
  <c r="AJ335" i="3" l="1"/>
  <c r="AF335" i="3"/>
  <c r="AE335" i="3"/>
  <c r="AL334" i="3"/>
  <c r="AK334" i="3"/>
  <c r="AM335" i="3" l="1"/>
  <c r="AN335" i="3" s="1"/>
  <c r="AG334" i="3"/>
  <c r="AH334" i="3"/>
  <c r="AI334" i="3"/>
  <c r="AJ334" i="3" l="1"/>
  <c r="AF334" i="3"/>
  <c r="AE334" i="3"/>
  <c r="AL333" i="3"/>
  <c r="AK333" i="3"/>
  <c r="AM334" i="3" l="1"/>
  <c r="AN334" i="3" s="1"/>
  <c r="AG333" i="3"/>
  <c r="AH333" i="3"/>
  <c r="AI333" i="3"/>
  <c r="AJ333" i="3" l="1"/>
  <c r="AF333" i="3"/>
  <c r="AE333" i="3"/>
  <c r="AL332" i="3"/>
  <c r="AK332" i="3"/>
  <c r="AM333" i="3" l="1"/>
  <c r="AN333" i="3" s="1"/>
  <c r="AG332" i="3"/>
  <c r="AH332" i="3"/>
  <c r="AI332" i="3"/>
  <c r="AJ332" i="3" l="1"/>
  <c r="AE332" i="3"/>
  <c r="AF332" i="3"/>
  <c r="AM332" i="3" l="1"/>
  <c r="AN332" i="3" s="1"/>
  <c r="AL331" i="3"/>
  <c r="AK331" i="3"/>
  <c r="AG331" i="3" l="1"/>
  <c r="AH331" i="3"/>
  <c r="AI331" i="3"/>
  <c r="AJ331" i="3" l="1"/>
  <c r="AF331" i="3"/>
  <c r="AE331" i="3"/>
  <c r="AL330" i="3"/>
  <c r="AK330" i="3"/>
  <c r="AM331" i="3" l="1"/>
  <c r="AN331" i="3" s="1"/>
  <c r="AG330" i="3"/>
  <c r="AH330" i="3"/>
  <c r="AI330" i="3"/>
  <c r="AJ330" i="3" l="1"/>
  <c r="AF330" i="3"/>
  <c r="AE330" i="3"/>
  <c r="AM330" i="3" l="1"/>
  <c r="AN330" i="3" s="1"/>
  <c r="AL329" i="3" l="1"/>
  <c r="AK329" i="3"/>
  <c r="AG329" i="3" l="1"/>
  <c r="AH329" i="3"/>
  <c r="AI329" i="3"/>
  <c r="AJ329" i="3" l="1"/>
  <c r="AE329" i="3"/>
  <c r="AF329" i="3"/>
  <c r="AM329" i="3" l="1"/>
  <c r="AN329" i="3" s="1"/>
  <c r="AL328" i="3"/>
  <c r="AK328" i="3"/>
  <c r="AG328" i="3" l="1"/>
  <c r="AH328" i="3"/>
  <c r="AI328" i="3"/>
  <c r="AJ328" i="3" l="1"/>
  <c r="AE328" i="3"/>
  <c r="AF328" i="3"/>
  <c r="AM328" i="3" l="1"/>
  <c r="AN328" i="3" s="1"/>
  <c r="AL327" i="3"/>
  <c r="AK327" i="3"/>
  <c r="AG327" i="3" l="1"/>
  <c r="AH327" i="3"/>
  <c r="AI327" i="3"/>
  <c r="AJ327" i="3" l="1"/>
  <c r="AF327" i="3"/>
  <c r="AE327" i="3"/>
  <c r="AL326" i="3"/>
  <c r="AK326" i="3"/>
  <c r="AM327" i="3" l="1"/>
  <c r="AN327" i="3" s="1"/>
  <c r="AG326" i="3"/>
  <c r="AH326" i="3"/>
  <c r="AI326" i="3"/>
  <c r="AJ326" i="3" l="1"/>
  <c r="AF326" i="3"/>
  <c r="AE326" i="3"/>
  <c r="AL325" i="3"/>
  <c r="AK325" i="3"/>
  <c r="AM326" i="3" l="1"/>
  <c r="AN326" i="3" s="1"/>
  <c r="AG325" i="3"/>
  <c r="AH325" i="3"/>
  <c r="AI325" i="3"/>
  <c r="AJ325" i="3" l="1"/>
  <c r="AF325" i="3"/>
  <c r="AE325" i="3"/>
  <c r="AL324" i="3"/>
  <c r="AK324" i="3"/>
  <c r="AM325" i="3" l="1"/>
  <c r="AN325" i="3" s="1"/>
  <c r="AG324" i="3"/>
  <c r="AH324" i="3"/>
  <c r="AI324" i="3"/>
  <c r="AJ324" i="3" l="1"/>
  <c r="AE324" i="3"/>
  <c r="AF324" i="3"/>
  <c r="AM324" i="3" l="1"/>
  <c r="AN324" i="3" s="1"/>
  <c r="AL323" i="3" l="1"/>
  <c r="AK323" i="3"/>
  <c r="AG323" i="3" l="1"/>
  <c r="AH323" i="3"/>
  <c r="AI323" i="3"/>
  <c r="AJ323" i="3" l="1"/>
  <c r="AF323" i="3"/>
  <c r="AE323" i="3"/>
  <c r="AL322" i="3"/>
  <c r="AK322" i="3"/>
  <c r="AM323" i="3" l="1"/>
  <c r="AN323" i="3" s="1"/>
  <c r="AG322" i="3"/>
  <c r="AH322" i="3"/>
  <c r="AI322" i="3"/>
  <c r="AJ322" i="3" l="1"/>
  <c r="AE322" i="3"/>
  <c r="AF322" i="3"/>
  <c r="AM322" i="3" l="1"/>
  <c r="AN322" i="3" s="1"/>
  <c r="AL321" i="3"/>
  <c r="AK321" i="3"/>
  <c r="AG321" i="3" l="1"/>
  <c r="AH321" i="3"/>
  <c r="AI321" i="3"/>
  <c r="AJ321" i="3" l="1"/>
  <c r="AE321" i="3"/>
  <c r="AF321" i="3"/>
  <c r="AM321" i="3" l="1"/>
  <c r="AN321" i="3" s="1"/>
  <c r="AL320" i="3"/>
  <c r="AK320" i="3"/>
  <c r="AG320" i="3" l="1"/>
  <c r="AH320" i="3"/>
  <c r="AI320" i="3"/>
  <c r="AJ320" i="3" l="1"/>
  <c r="AL319" i="3"/>
  <c r="AK319" i="3"/>
  <c r="AG319" i="3" l="1"/>
  <c r="AH319" i="3"/>
  <c r="AI319" i="3"/>
  <c r="AJ319" i="3" l="1"/>
  <c r="AE320" i="3"/>
  <c r="AF320" i="3"/>
  <c r="AL318" i="3"/>
  <c r="AK318" i="3"/>
  <c r="AM320" i="3" l="1"/>
  <c r="AN320" i="3" s="1"/>
  <c r="AG318" i="3"/>
  <c r="AH318" i="3"/>
  <c r="AI318" i="3"/>
  <c r="AJ318" i="3" l="1"/>
  <c r="AF319" i="3"/>
  <c r="AE319" i="3"/>
  <c r="AE318" i="3"/>
  <c r="AF318" i="3"/>
  <c r="AM319" i="3" l="1"/>
  <c r="AN319" i="3" s="1"/>
  <c r="AM318" i="3"/>
  <c r="AN318" i="3" s="1"/>
  <c r="AL317" i="3"/>
  <c r="AK317" i="3"/>
  <c r="AG317" i="3" l="1"/>
  <c r="AH317" i="3"/>
  <c r="AI317" i="3"/>
  <c r="AJ317" i="3" l="1"/>
  <c r="AL316" i="3" l="1"/>
  <c r="AK316" i="3"/>
  <c r="AF317" i="3" l="1"/>
  <c r="AE317" i="3"/>
  <c r="AG316" i="3"/>
  <c r="AH316" i="3"/>
  <c r="AI316" i="3"/>
  <c r="AM317" i="3" l="1"/>
  <c r="AN317" i="3" s="1"/>
  <c r="AJ316" i="3"/>
  <c r="AE316" i="3" l="1"/>
  <c r="AF316" i="3"/>
  <c r="AM316" i="3" l="1"/>
  <c r="AN316" i="3" s="1"/>
  <c r="AL315" i="3"/>
  <c r="AK315" i="3"/>
  <c r="AG315" i="3" l="1"/>
  <c r="AH315" i="3"/>
  <c r="AI315" i="3"/>
  <c r="AJ315" i="3" l="1"/>
  <c r="AF315" i="3"/>
  <c r="AE315" i="3"/>
  <c r="AL314" i="3"/>
  <c r="AK314" i="3"/>
  <c r="AM315" i="3" l="1"/>
  <c r="AN315" i="3" s="1"/>
  <c r="AG314" i="3"/>
  <c r="AH314" i="3"/>
  <c r="AI314" i="3"/>
  <c r="AJ314" i="3" l="1"/>
  <c r="AF314" i="3"/>
  <c r="AE314" i="3"/>
  <c r="AL313" i="3"/>
  <c r="AK313" i="3"/>
  <c r="AM314" i="3" l="1"/>
  <c r="AN314" i="3" s="1"/>
  <c r="AG313" i="3"/>
  <c r="AH313" i="3"/>
  <c r="AI313" i="3"/>
  <c r="AJ313" i="3" l="1"/>
  <c r="AF313" i="3"/>
  <c r="AE313" i="3"/>
  <c r="AL312" i="3"/>
  <c r="AK312" i="3"/>
  <c r="AM313" i="3" l="1"/>
  <c r="AN313" i="3" s="1"/>
  <c r="AG312" i="3"/>
  <c r="AH312" i="3"/>
  <c r="AI312" i="3"/>
  <c r="AJ312" i="3" l="1"/>
  <c r="AE312" i="3"/>
  <c r="AF312" i="3"/>
  <c r="AM312" i="3" l="1"/>
  <c r="AN312" i="3" s="1"/>
  <c r="AL311" i="3"/>
  <c r="AK311" i="3"/>
  <c r="AG311" i="3" l="1"/>
  <c r="AH311" i="3"/>
  <c r="AI311" i="3"/>
  <c r="AJ311" i="3" l="1"/>
  <c r="AE311" i="3"/>
  <c r="AF311" i="3"/>
  <c r="AM311" i="3" l="1"/>
  <c r="AN311" i="3" s="1"/>
  <c r="AL310" i="3"/>
  <c r="AK310" i="3"/>
  <c r="AG310" i="3" l="1"/>
  <c r="AH310" i="3"/>
  <c r="AI310" i="3"/>
  <c r="AJ310" i="3" l="1"/>
  <c r="AF310" i="3"/>
  <c r="AE310" i="3"/>
  <c r="AM310" i="3" l="1"/>
  <c r="AN310" i="3" s="1"/>
  <c r="AL309" i="3" l="1"/>
  <c r="AK309" i="3"/>
  <c r="AG309" i="3" l="1"/>
  <c r="AH309" i="3"/>
  <c r="AI309" i="3"/>
  <c r="AJ309" i="3" l="1"/>
  <c r="AF309" i="3"/>
  <c r="AE309" i="3"/>
  <c r="AM309" i="3" l="1"/>
  <c r="AN309" i="3" s="1"/>
  <c r="AL308" i="3" l="1"/>
  <c r="AK308" i="3"/>
  <c r="AG308" i="3" l="1"/>
  <c r="AH308" i="3"/>
  <c r="AI308" i="3"/>
  <c r="AJ308" i="3" l="1"/>
  <c r="AF308" i="3"/>
  <c r="AE308" i="3"/>
  <c r="AL307" i="3"/>
  <c r="AK307" i="3"/>
  <c r="AM308" i="3" l="1"/>
  <c r="AN308" i="3" s="1"/>
  <c r="AG307" i="3"/>
  <c r="AH307" i="3"/>
  <c r="AI307" i="3"/>
  <c r="AJ307" i="3" l="1"/>
  <c r="AE307" i="3"/>
  <c r="AF307" i="3"/>
  <c r="AM307" i="3" l="1"/>
  <c r="AN307" i="3" s="1"/>
  <c r="AL306" i="3"/>
  <c r="AK306" i="3"/>
  <c r="AG306" i="3" l="1"/>
  <c r="AH306" i="3"/>
  <c r="AI306" i="3"/>
  <c r="AJ306" i="3" l="1"/>
  <c r="AF306" i="3"/>
  <c r="AE306" i="3"/>
  <c r="AL305" i="3"/>
  <c r="AK305" i="3"/>
  <c r="AM306" i="3" l="1"/>
  <c r="AN306" i="3" s="1"/>
  <c r="AG305" i="3"/>
  <c r="AH305" i="3"/>
  <c r="AI305" i="3"/>
  <c r="AJ305" i="3" l="1"/>
  <c r="AE305" i="3"/>
  <c r="AF305" i="3"/>
  <c r="AM305" i="3" l="1"/>
  <c r="AN305" i="3" s="1"/>
  <c r="AL304" i="3"/>
  <c r="AK304" i="3"/>
  <c r="AG304" i="3" l="1"/>
  <c r="AH304" i="3"/>
  <c r="AI304" i="3"/>
  <c r="AJ304" i="3" l="1"/>
  <c r="AE304" i="3"/>
  <c r="AF304" i="3"/>
  <c r="AM304" i="3" l="1"/>
  <c r="AN304" i="3" s="1"/>
  <c r="AL303" i="3"/>
  <c r="AK303" i="3"/>
  <c r="AG303" i="3" l="1"/>
  <c r="AH303" i="3"/>
  <c r="AI303" i="3"/>
  <c r="AJ303" i="3" l="1"/>
  <c r="AE303" i="3"/>
  <c r="AF303" i="3"/>
  <c r="AM303" i="3" l="1"/>
  <c r="AN303" i="3" s="1"/>
  <c r="AL302" i="3"/>
  <c r="AK302" i="3"/>
  <c r="AG302" i="3" l="1"/>
  <c r="AH302" i="3"/>
  <c r="AI302" i="3"/>
  <c r="AJ302" i="3" l="1"/>
  <c r="AF302" i="3"/>
  <c r="AE302" i="3"/>
  <c r="AM302" i="3" l="1"/>
  <c r="AN302" i="3" s="1"/>
  <c r="AL301" i="3" l="1"/>
  <c r="AK301" i="3"/>
  <c r="AG301" i="3" l="1"/>
  <c r="AH301" i="3"/>
  <c r="AI301" i="3"/>
  <c r="AJ301" i="3" l="1"/>
  <c r="AF301" i="3"/>
  <c r="AE301" i="3"/>
  <c r="AL300" i="3"/>
  <c r="AK300" i="3"/>
  <c r="AM301" i="3" l="1"/>
  <c r="AN301" i="3" s="1"/>
  <c r="AG300" i="3"/>
  <c r="AH300" i="3"/>
  <c r="AI300" i="3"/>
  <c r="AJ300" i="3" l="1"/>
  <c r="AF300" i="3"/>
  <c r="AE300" i="3"/>
  <c r="AL299" i="3"/>
  <c r="AK299" i="3"/>
  <c r="AM300" i="3" l="1"/>
  <c r="AN300" i="3" s="1"/>
  <c r="AG299" i="3"/>
  <c r="AH299" i="3"/>
  <c r="AI299" i="3"/>
  <c r="AJ299" i="3" l="1"/>
  <c r="AE299" i="3"/>
  <c r="AF299" i="3"/>
  <c r="AM299" i="3" l="1"/>
  <c r="AN299" i="3" s="1"/>
  <c r="AL298" i="3"/>
  <c r="AK298" i="3"/>
  <c r="AG298" i="3" l="1"/>
  <c r="AH298" i="3"/>
  <c r="AI298" i="3"/>
  <c r="AJ298" i="3" l="1"/>
  <c r="AF298" i="3"/>
  <c r="AE298" i="3"/>
  <c r="AL297" i="3"/>
  <c r="AK297" i="3"/>
  <c r="AM298" i="3" l="1"/>
  <c r="AN298" i="3" s="1"/>
  <c r="AG297" i="3"/>
  <c r="AH297" i="3"/>
  <c r="AI297" i="3"/>
  <c r="AJ297" i="3" l="1"/>
  <c r="AE297" i="3"/>
  <c r="AF297" i="3"/>
  <c r="AM297" i="3" l="1"/>
  <c r="AN297" i="3" s="1"/>
  <c r="AL296" i="3"/>
  <c r="AK296" i="3"/>
  <c r="AG296" i="3" l="1"/>
  <c r="AH296" i="3"/>
  <c r="AI296" i="3"/>
  <c r="AJ296" i="3" l="1"/>
  <c r="AF296" i="3"/>
  <c r="AE296" i="3"/>
  <c r="AL295" i="3"/>
  <c r="AK295" i="3"/>
  <c r="AM296" i="3" l="1"/>
  <c r="AN296" i="3" s="1"/>
  <c r="AG295" i="3"/>
  <c r="AH295" i="3"/>
  <c r="AI295" i="3"/>
  <c r="AJ295" i="3" l="1"/>
  <c r="AE295" i="3"/>
  <c r="AF295" i="3"/>
  <c r="AM295" i="3" l="1"/>
  <c r="AN295" i="3" s="1"/>
  <c r="AL294" i="3"/>
  <c r="AK294" i="3"/>
  <c r="AG294" i="3" l="1"/>
  <c r="AH294" i="3"/>
  <c r="AI294" i="3"/>
  <c r="AJ294" i="3" l="1"/>
  <c r="AF294" i="3"/>
  <c r="AE294" i="3"/>
  <c r="AL293" i="3"/>
  <c r="AK293" i="3"/>
  <c r="AM294" i="3" l="1"/>
  <c r="AN294" i="3" s="1"/>
  <c r="AG293" i="3"/>
  <c r="AH293" i="3"/>
  <c r="AI293" i="3"/>
  <c r="AJ293" i="3" l="1"/>
  <c r="AF293" i="3"/>
  <c r="AE293" i="3"/>
  <c r="AL292" i="3"/>
  <c r="AK292" i="3"/>
  <c r="AM293" i="3" l="1"/>
  <c r="AN293" i="3" s="1"/>
  <c r="AG292" i="3"/>
  <c r="AH292" i="3"/>
  <c r="AI292" i="3"/>
  <c r="AJ292" i="3" l="1"/>
  <c r="AF292" i="3"/>
  <c r="AE292" i="3"/>
  <c r="AM292" i="3" l="1"/>
  <c r="AN292" i="3" s="1"/>
  <c r="AL291" i="3"/>
  <c r="AK291" i="3"/>
  <c r="AG291" i="3" l="1"/>
  <c r="AH291" i="3"/>
  <c r="AI291" i="3"/>
  <c r="AJ291" i="3" l="1"/>
  <c r="AF291" i="3"/>
  <c r="AE291" i="3"/>
  <c r="AL290" i="3"/>
  <c r="AK290" i="3"/>
  <c r="AM291" i="3" l="1"/>
  <c r="AN291" i="3" s="1"/>
  <c r="AG290" i="3"/>
  <c r="AH290" i="3"/>
  <c r="AI290" i="3"/>
  <c r="AJ290" i="3" l="1"/>
  <c r="AF290" i="3"/>
  <c r="AE290" i="3"/>
  <c r="AL289" i="3"/>
  <c r="AK289" i="3"/>
  <c r="AM290" i="3" l="1"/>
  <c r="AN290" i="3" s="1"/>
  <c r="AG289" i="3"/>
  <c r="AH289" i="3"/>
  <c r="AI289" i="3"/>
  <c r="AJ289" i="3" l="1"/>
  <c r="AF289" i="3"/>
  <c r="AE289" i="3"/>
  <c r="AL288" i="3"/>
  <c r="AK288" i="3"/>
  <c r="AM289" i="3" l="1"/>
  <c r="AN289" i="3" s="1"/>
  <c r="AG288" i="3"/>
  <c r="AH288" i="3"/>
  <c r="AI288" i="3"/>
  <c r="AJ288" i="3" l="1"/>
  <c r="AF288" i="3"/>
  <c r="AE288" i="3"/>
  <c r="AL287" i="3"/>
  <c r="AK287" i="3"/>
  <c r="AM288" i="3" l="1"/>
  <c r="AN288" i="3" s="1"/>
  <c r="AG287" i="3"/>
  <c r="AH287" i="3"/>
  <c r="AI287" i="3"/>
  <c r="AJ287" i="3" l="1"/>
  <c r="AF287" i="3"/>
  <c r="AE287" i="3"/>
  <c r="AL286" i="3"/>
  <c r="AK286" i="3"/>
  <c r="AM287" i="3" l="1"/>
  <c r="AN287" i="3" s="1"/>
  <c r="AG286" i="3"/>
  <c r="AH286" i="3"/>
  <c r="AI286" i="3"/>
  <c r="AJ286" i="3" l="1"/>
  <c r="AF286" i="3"/>
  <c r="AE286" i="3"/>
  <c r="AL285" i="3"/>
  <c r="AK285" i="3"/>
  <c r="AM286" i="3" l="1"/>
  <c r="AN286" i="3" s="1"/>
  <c r="AG285" i="3"/>
  <c r="AH285" i="3"/>
  <c r="AI285" i="3"/>
  <c r="AJ285" i="3" l="1"/>
  <c r="AF285" i="3"/>
  <c r="AE285" i="3"/>
  <c r="AL284" i="3"/>
  <c r="AK284" i="3"/>
  <c r="AM285" i="3" l="1"/>
  <c r="AN285" i="3" s="1"/>
  <c r="AG284" i="3"/>
  <c r="AH284" i="3"/>
  <c r="AI284" i="3"/>
  <c r="AJ284" i="3" l="1"/>
  <c r="AE284" i="3"/>
  <c r="AF284" i="3"/>
  <c r="AM284" i="3" l="1"/>
  <c r="AN284" i="3" s="1"/>
  <c r="AL283" i="3" l="1"/>
  <c r="AK283" i="3"/>
  <c r="AG283" i="3" l="1"/>
  <c r="AH283" i="3"/>
  <c r="AI283" i="3"/>
  <c r="AJ283" i="3" l="1"/>
  <c r="AE283" i="3" l="1"/>
  <c r="AF283" i="3"/>
  <c r="AM283" i="3" l="1"/>
  <c r="AN283" i="3" s="1"/>
  <c r="AL282" i="3"/>
  <c r="AK282" i="3"/>
  <c r="AG282" i="3" l="1"/>
  <c r="AH282" i="3"/>
  <c r="AI282" i="3"/>
  <c r="AJ282" i="3" l="1"/>
  <c r="AF282" i="3" l="1"/>
  <c r="AE282" i="3"/>
  <c r="AM282" i="3" l="1"/>
  <c r="AN282" i="3" s="1"/>
  <c r="AL281" i="3"/>
  <c r="AK281" i="3"/>
  <c r="AG281" i="3" l="1"/>
  <c r="AH281" i="3"/>
  <c r="AI281" i="3"/>
  <c r="AJ281" i="3" l="1"/>
  <c r="AF281" i="3" l="1"/>
  <c r="AE281" i="3"/>
  <c r="AL280" i="3"/>
  <c r="AK280" i="3"/>
  <c r="AM281" i="3" l="1"/>
  <c r="AN281" i="3" s="1"/>
  <c r="AG280" i="3"/>
  <c r="AH280" i="3"/>
  <c r="AI280" i="3"/>
  <c r="AJ280" i="3" l="1"/>
  <c r="AL279" i="3"/>
  <c r="AK279" i="3"/>
  <c r="AG279" i="3" l="1"/>
  <c r="AH279" i="3"/>
  <c r="AI279" i="3"/>
  <c r="AJ279" i="3" l="1"/>
  <c r="AE280" i="3"/>
  <c r="AF280" i="3"/>
  <c r="AM280" i="3" l="1"/>
  <c r="AN280" i="3" s="1"/>
  <c r="AE279" i="3" l="1"/>
  <c r="AF279" i="3"/>
  <c r="AM279" i="3" l="1"/>
  <c r="AN279" i="3" s="1"/>
  <c r="AL278" i="3" l="1"/>
  <c r="AK278" i="3"/>
  <c r="AG278" i="3" l="1"/>
  <c r="AH278" i="3"/>
  <c r="AI278" i="3"/>
  <c r="AJ278" i="3" l="1"/>
  <c r="AL277" i="3" l="1"/>
  <c r="AK277" i="3"/>
  <c r="AF278" i="3" l="1"/>
  <c r="AE278" i="3"/>
  <c r="AG277" i="3"/>
  <c r="AH277" i="3"/>
  <c r="AI277" i="3"/>
  <c r="AM278" i="3" l="1"/>
  <c r="AN278" i="3" s="1"/>
  <c r="AJ277" i="3"/>
  <c r="AF277" i="3" l="1"/>
  <c r="AE277" i="3"/>
  <c r="AM277" i="3" l="1"/>
  <c r="AN277" i="3" s="1"/>
  <c r="AL276" i="3"/>
  <c r="AK276" i="3"/>
  <c r="AG276" i="3" l="1"/>
  <c r="AH276" i="3"/>
  <c r="AI276" i="3"/>
  <c r="AJ276" i="3" l="1"/>
  <c r="AL275" i="3"/>
  <c r="AK275" i="3"/>
  <c r="AG275" i="3" l="1"/>
  <c r="AH275" i="3"/>
  <c r="AI275" i="3"/>
  <c r="AJ275" i="3" l="1"/>
  <c r="AF276" i="3"/>
  <c r="AE276" i="3"/>
  <c r="AL274" i="3"/>
  <c r="AK274" i="3"/>
  <c r="AM276" i="3" l="1"/>
  <c r="AN276" i="3" s="1"/>
  <c r="AG274" i="3"/>
  <c r="AH274" i="3"/>
  <c r="AI274" i="3"/>
  <c r="AJ274" i="3" l="1"/>
  <c r="AF275" i="3"/>
  <c r="AE275" i="3"/>
  <c r="AF274" i="3"/>
  <c r="AE274" i="3"/>
  <c r="AM275" i="3" l="1"/>
  <c r="AN275" i="3" s="1"/>
  <c r="AM274" i="3"/>
  <c r="AN274" i="3" s="1"/>
  <c r="AL273" i="3" l="1"/>
  <c r="AK273" i="3"/>
  <c r="AG273" i="3" l="1"/>
  <c r="AH273" i="3"/>
  <c r="AI273" i="3"/>
  <c r="AJ273" i="3" l="1"/>
  <c r="AF273" i="3"/>
  <c r="AE273" i="3"/>
  <c r="AM273" i="3" l="1"/>
  <c r="AN273" i="3" s="1"/>
  <c r="AL272" i="3" l="1"/>
  <c r="AK272" i="3"/>
  <c r="AG272" i="3" l="1"/>
  <c r="AH272" i="3"/>
  <c r="AI272" i="3"/>
  <c r="AJ272" i="3" l="1"/>
  <c r="AE272" i="3"/>
  <c r="AF272" i="3"/>
  <c r="AM272" i="3" l="1"/>
  <c r="AN272" i="3" s="1"/>
  <c r="AL271" i="3" l="1"/>
  <c r="AK271" i="3"/>
  <c r="AG271" i="3" l="1"/>
  <c r="AH271" i="3"/>
  <c r="AI271" i="3"/>
  <c r="AJ271" i="3" l="1"/>
  <c r="AE271" i="3"/>
  <c r="AF271" i="3"/>
  <c r="AM271" i="3" l="1"/>
  <c r="AN271" i="3" s="1"/>
  <c r="AL270" i="3"/>
  <c r="AK270" i="3"/>
  <c r="AG270" i="3" l="1"/>
  <c r="AH270" i="3"/>
  <c r="AI270" i="3"/>
  <c r="AJ270" i="3" l="1"/>
  <c r="AE270" i="3"/>
  <c r="AF270" i="3"/>
  <c r="AM270" i="3" l="1"/>
  <c r="AN270" i="3" s="1"/>
  <c r="AL269" i="3" l="1"/>
  <c r="AK269" i="3"/>
  <c r="AG269" i="3" l="1"/>
  <c r="AH269" i="3"/>
  <c r="AI269" i="3"/>
  <c r="AJ269" i="3" l="1"/>
  <c r="AL268" i="3"/>
  <c r="AK268" i="3"/>
  <c r="AG268" i="3" l="1"/>
  <c r="AH268" i="3"/>
  <c r="AI268" i="3"/>
  <c r="AJ268" i="3" l="1"/>
  <c r="AF269" i="3"/>
  <c r="AE269" i="3"/>
  <c r="AM269" i="3" l="1"/>
  <c r="AN269" i="3" s="1"/>
  <c r="AF268" i="3" l="1"/>
  <c r="AE268" i="3"/>
  <c r="AM268" i="3" l="1"/>
  <c r="AN268" i="3" s="1"/>
  <c r="AL267" i="3" l="1"/>
  <c r="AK267" i="3"/>
  <c r="AG267" i="3" l="1"/>
  <c r="AH267" i="3"/>
  <c r="AI267" i="3"/>
  <c r="AJ267" i="3" l="1"/>
  <c r="AE267" i="3" l="1"/>
  <c r="AF267" i="3"/>
  <c r="AL266" i="3"/>
  <c r="AK266" i="3"/>
  <c r="AM267" i="3" l="1"/>
  <c r="AN267" i="3" s="1"/>
  <c r="AG266" i="3"/>
  <c r="AH266" i="3"/>
  <c r="AI266" i="3"/>
  <c r="AJ266" i="3" l="1"/>
  <c r="AE266" i="3" l="1"/>
  <c r="AF266" i="3"/>
  <c r="AM266" i="3" l="1"/>
  <c r="AN266" i="3" s="1"/>
  <c r="AL265" i="3" l="1"/>
  <c r="AK265" i="3"/>
  <c r="AG265" i="3" l="1"/>
  <c r="AH265" i="3"/>
  <c r="AI265" i="3"/>
  <c r="AJ265" i="3" l="1"/>
  <c r="AL264" i="3"/>
  <c r="AK264" i="3"/>
  <c r="AF265" i="3" l="1"/>
  <c r="AG264" i="3"/>
  <c r="AH264" i="3"/>
  <c r="AI264" i="3"/>
  <c r="AE265" i="3" l="1"/>
  <c r="AM265" i="3" s="1"/>
  <c r="AN265" i="3" s="1"/>
  <c r="AJ264" i="3"/>
  <c r="AL263" i="3"/>
  <c r="AK263" i="3"/>
  <c r="AF264" i="3" l="1"/>
  <c r="AG263" i="3"/>
  <c r="AH263" i="3"/>
  <c r="AI263" i="3"/>
  <c r="AE264" i="3" l="1"/>
  <c r="AM264" i="3" s="1"/>
  <c r="AN264" i="3" s="1"/>
  <c r="AJ263" i="3"/>
  <c r="AL262" i="3" l="1"/>
  <c r="AK262" i="3"/>
  <c r="AF263" i="3" l="1"/>
  <c r="AE263" i="3"/>
  <c r="AG262" i="3"/>
  <c r="AH262" i="3"/>
  <c r="AI262" i="3"/>
  <c r="AM263" i="3" l="1"/>
  <c r="AN263" i="3" s="1"/>
  <c r="AJ262" i="3"/>
  <c r="AL261" i="3"/>
  <c r="AK261" i="3"/>
  <c r="AG261" i="3" l="1"/>
  <c r="AH261" i="3"/>
  <c r="AI261" i="3"/>
  <c r="AJ261" i="3" l="1"/>
  <c r="AE262" i="3"/>
  <c r="AF262" i="3"/>
  <c r="AL260" i="3"/>
  <c r="AK260" i="3"/>
  <c r="AM262" i="3" l="1"/>
  <c r="AN262" i="3" s="1"/>
  <c r="AG260" i="3"/>
  <c r="AH260" i="3"/>
  <c r="AI260" i="3"/>
  <c r="AJ260" i="3" l="1"/>
  <c r="AF261" i="3"/>
  <c r="AE261" i="3"/>
  <c r="AM261" i="3" l="1"/>
  <c r="AN261" i="3" s="1"/>
  <c r="AL259" i="3"/>
  <c r="AK259" i="3"/>
  <c r="AE260" i="3" l="1"/>
  <c r="AF260" i="3"/>
  <c r="AG259" i="3"/>
  <c r="AH259" i="3"/>
  <c r="AI259" i="3"/>
  <c r="AJ259" i="3" l="1"/>
  <c r="AM260" i="3"/>
  <c r="AN260" i="3" s="1"/>
  <c r="AL258" i="3"/>
  <c r="AK258" i="3"/>
  <c r="AG258" i="3" l="1"/>
  <c r="AH258" i="3"/>
  <c r="AI258" i="3"/>
  <c r="AJ258" i="3" l="1"/>
  <c r="AF259" i="3"/>
  <c r="AE259" i="3"/>
  <c r="AL257" i="3"/>
  <c r="AK257" i="3"/>
  <c r="AM259" i="3" l="1"/>
  <c r="AN259" i="3" s="1"/>
  <c r="AG257" i="3"/>
  <c r="AH257" i="3"/>
  <c r="AI257" i="3"/>
  <c r="AJ257" i="3" l="1"/>
  <c r="AF258" i="3"/>
  <c r="AE258" i="3"/>
  <c r="AF257" i="3"/>
  <c r="AE257" i="3"/>
  <c r="AL256" i="3"/>
  <c r="AK256" i="3"/>
  <c r="AM257" i="3" l="1"/>
  <c r="AN257" i="3" s="1"/>
  <c r="AM258" i="3"/>
  <c r="AN258" i="3" s="1"/>
  <c r="AG256" i="3"/>
  <c r="AH256" i="3"/>
  <c r="AI256" i="3"/>
  <c r="AJ256" i="3" l="1"/>
  <c r="AF256" i="3"/>
  <c r="AE256" i="3"/>
  <c r="AM256" i="3" l="1"/>
  <c r="AN256" i="3" s="1"/>
  <c r="AL255" i="3" l="1"/>
  <c r="AK255" i="3"/>
  <c r="AG255" i="3" l="1"/>
  <c r="AH255" i="3"/>
  <c r="AI255" i="3"/>
  <c r="AJ255" i="3" l="1"/>
  <c r="AL254" i="3"/>
  <c r="AK254" i="3"/>
  <c r="AG254" i="3" l="1"/>
  <c r="AH254" i="3"/>
  <c r="AI254" i="3"/>
  <c r="AJ254" i="3" l="1"/>
  <c r="AF255" i="3"/>
  <c r="AE255" i="3"/>
  <c r="AL253" i="3"/>
  <c r="AK253" i="3"/>
  <c r="AM255" i="3" l="1"/>
  <c r="AN255" i="3" s="1"/>
  <c r="AG253" i="3"/>
  <c r="AH253" i="3"/>
  <c r="AI253" i="3"/>
  <c r="AJ253" i="3" l="1"/>
  <c r="AF254" i="3"/>
  <c r="AE254" i="3"/>
  <c r="AM254" i="3" l="1"/>
  <c r="AN254" i="3" s="1"/>
  <c r="AF253" i="3" l="1"/>
  <c r="AE253" i="3"/>
  <c r="AL252" i="3"/>
  <c r="AK252" i="3"/>
  <c r="AM253" i="3" l="1"/>
  <c r="AN253" i="3" s="1"/>
  <c r="AG252" i="3"/>
  <c r="AH252" i="3"/>
  <c r="AI252" i="3"/>
  <c r="AJ252" i="3" l="1"/>
  <c r="AL251" i="3" l="1"/>
  <c r="AK251" i="3"/>
  <c r="AE252" i="3" l="1"/>
  <c r="AF252" i="3"/>
  <c r="AG251" i="3"/>
  <c r="AH251" i="3"/>
  <c r="AI251" i="3"/>
  <c r="AJ251" i="3" l="1"/>
  <c r="AM252" i="3"/>
  <c r="AN252" i="3" s="1"/>
  <c r="AL250" i="3"/>
  <c r="AK250" i="3"/>
  <c r="AG250" i="3" l="1"/>
  <c r="AH250" i="3"/>
  <c r="AI250" i="3"/>
  <c r="AJ250" i="3" l="1"/>
  <c r="AF251" i="3"/>
  <c r="AE251" i="3"/>
  <c r="AL249" i="3"/>
  <c r="AK249" i="3"/>
  <c r="AM251" i="3" l="1"/>
  <c r="AN251" i="3" s="1"/>
  <c r="AG249" i="3"/>
  <c r="AH249" i="3"/>
  <c r="AI249" i="3"/>
  <c r="AJ249" i="3" l="1"/>
  <c r="AF250" i="3"/>
  <c r="AE250" i="3"/>
  <c r="AM250" i="3" l="1"/>
  <c r="AN250" i="3" s="1"/>
  <c r="AL248" i="3"/>
  <c r="AK248" i="3"/>
  <c r="AE249" i="3" l="1"/>
  <c r="AF249" i="3"/>
  <c r="AG248" i="3"/>
  <c r="AH248" i="3"/>
  <c r="AI248" i="3"/>
  <c r="AJ248" i="3" l="1"/>
  <c r="AM249" i="3"/>
  <c r="AN249" i="3" s="1"/>
  <c r="AL247" i="3"/>
  <c r="AK247" i="3"/>
  <c r="AG247" i="3" l="1"/>
  <c r="AH247" i="3"/>
  <c r="AI247" i="3"/>
  <c r="AJ247" i="3" l="1"/>
  <c r="AF248" i="3"/>
  <c r="AE248" i="3"/>
  <c r="AM248" i="3" l="1"/>
  <c r="AN248" i="3" s="1"/>
  <c r="AF247" i="3" l="1"/>
  <c r="AE247" i="3"/>
  <c r="AL246" i="3"/>
  <c r="AK246" i="3"/>
  <c r="AM247" i="3" l="1"/>
  <c r="AN247" i="3" s="1"/>
  <c r="AG246" i="3"/>
  <c r="AH246" i="3"/>
  <c r="AI246" i="3"/>
  <c r="AJ246" i="3" l="1"/>
  <c r="AE246" i="3" l="1"/>
  <c r="AL245" i="3"/>
  <c r="AK245" i="3"/>
  <c r="AF246" i="3" l="1"/>
  <c r="AM246" i="3" s="1"/>
  <c r="AN246" i="3" s="1"/>
  <c r="AG245" i="3"/>
  <c r="AH245" i="3"/>
  <c r="AI245" i="3"/>
  <c r="AJ245" i="3" l="1"/>
  <c r="AL244" i="3"/>
  <c r="AK244" i="3"/>
  <c r="AF245" i="3" l="1"/>
  <c r="AG244" i="3"/>
  <c r="AH244" i="3"/>
  <c r="AI244" i="3"/>
  <c r="AE245" i="3" l="1"/>
  <c r="AM245" i="3" s="1"/>
  <c r="AN245" i="3" s="1"/>
  <c r="AJ244" i="3"/>
  <c r="AL243" i="3"/>
  <c r="AK243" i="3"/>
  <c r="AF244" i="3" l="1"/>
  <c r="AG243" i="3"/>
  <c r="AH243" i="3"/>
  <c r="AI243" i="3"/>
  <c r="AE244" i="3" l="1"/>
  <c r="AM244" i="3" s="1"/>
  <c r="AN244" i="3" s="1"/>
  <c r="AJ243" i="3"/>
  <c r="AL242" i="3"/>
  <c r="AK242" i="3"/>
  <c r="AF243" i="3" l="1"/>
  <c r="AG242" i="3"/>
  <c r="AH242" i="3"/>
  <c r="AI242" i="3"/>
  <c r="AE243" i="3" l="1"/>
  <c r="AM243" i="3" s="1"/>
  <c r="AN243" i="3" s="1"/>
  <c r="AJ242" i="3"/>
  <c r="AL241" i="3" l="1"/>
  <c r="AK241" i="3"/>
  <c r="AF242" i="3" l="1"/>
  <c r="AE242" i="3"/>
  <c r="AG241" i="3"/>
  <c r="AH241" i="3"/>
  <c r="AI241" i="3"/>
  <c r="AM242" i="3" l="1"/>
  <c r="AN242" i="3" s="1"/>
  <c r="AJ241" i="3"/>
  <c r="AL240" i="3"/>
  <c r="AK240" i="3"/>
  <c r="AF241" i="3" l="1"/>
  <c r="AG240" i="3"/>
  <c r="AH240" i="3"/>
  <c r="AI240" i="3"/>
  <c r="AE241" i="3" l="1"/>
  <c r="AM241" i="3" s="1"/>
  <c r="AN241" i="3" s="1"/>
  <c r="AJ240" i="3"/>
  <c r="AE240" i="3" l="1"/>
  <c r="AF240" i="3" l="1"/>
  <c r="AM240" i="3" s="1"/>
  <c r="AN240" i="3" s="1"/>
  <c r="AL239" i="3" l="1"/>
  <c r="AK239" i="3"/>
  <c r="AG239" i="3" l="1"/>
  <c r="AH239" i="3"/>
  <c r="AI239" i="3"/>
  <c r="AJ239" i="3" l="1"/>
  <c r="AL238" i="3"/>
  <c r="AK238" i="3"/>
  <c r="AF239" i="3" l="1"/>
  <c r="AG238" i="3"/>
  <c r="AH238" i="3"/>
  <c r="AI238" i="3"/>
  <c r="AE239" i="3" l="1"/>
  <c r="AM239" i="3" s="1"/>
  <c r="AN239" i="3" s="1"/>
  <c r="AJ238" i="3"/>
  <c r="AL237" i="3"/>
  <c r="AK237" i="3"/>
  <c r="AF238" i="3" l="1"/>
  <c r="AG237" i="3"/>
  <c r="AH237" i="3"/>
  <c r="AI237" i="3"/>
  <c r="AE238" i="3" l="1"/>
  <c r="AM238" i="3" s="1"/>
  <c r="AN238" i="3" s="1"/>
  <c r="AJ237" i="3"/>
  <c r="AF237" i="3" l="1"/>
  <c r="AE237" i="3" l="1"/>
  <c r="AM237" i="3" s="1"/>
  <c r="AN237" i="3" s="1"/>
  <c r="AL236" i="3" l="1"/>
  <c r="AK236" i="3"/>
  <c r="AG236" i="3" l="1"/>
  <c r="AH236" i="3"/>
  <c r="AI236" i="3"/>
  <c r="AJ236" i="3" l="1"/>
  <c r="AL235" i="3" l="1"/>
  <c r="AK235" i="3"/>
  <c r="AE236" i="3" l="1"/>
  <c r="AF236" i="3"/>
  <c r="AG235" i="3"/>
  <c r="AH235" i="3"/>
  <c r="AI235" i="3"/>
  <c r="AJ235" i="3" l="1"/>
  <c r="AM236" i="3"/>
  <c r="AN236" i="3" s="1"/>
  <c r="AL234" i="3" l="1"/>
  <c r="AK234" i="3"/>
  <c r="AE235" i="3" l="1"/>
  <c r="AF235" i="3"/>
  <c r="AG234" i="3"/>
  <c r="AH234" i="3"/>
  <c r="AI234" i="3"/>
  <c r="AJ234" i="3" l="1"/>
  <c r="AM235" i="3"/>
  <c r="AN235" i="3" s="1"/>
  <c r="AL233" i="3"/>
  <c r="AK233" i="3"/>
  <c r="AG233" i="3" l="1"/>
  <c r="AH233" i="3"/>
  <c r="AI233" i="3"/>
  <c r="AJ233" i="3" l="1"/>
  <c r="AF234" i="3"/>
  <c r="AE234" i="3"/>
  <c r="AM234" i="3" l="1"/>
  <c r="AN234" i="3" s="1"/>
  <c r="AE233" i="3" l="1"/>
  <c r="AF233" i="3"/>
  <c r="AM233" i="3" l="1"/>
  <c r="AN233" i="3" s="1"/>
  <c r="AL232" i="3" l="1"/>
  <c r="AK232" i="3"/>
  <c r="AG232" i="3" l="1"/>
  <c r="AH232" i="3"/>
  <c r="AI232" i="3"/>
  <c r="AJ232" i="3" l="1"/>
  <c r="AF232" i="3" l="1"/>
  <c r="AE232" i="3" l="1"/>
  <c r="AM232" i="3" s="1"/>
  <c r="AN232" i="3" s="1"/>
  <c r="AL231" i="3" l="1"/>
  <c r="AK231" i="3"/>
  <c r="AG231" i="3" l="1"/>
  <c r="AH231" i="3"/>
  <c r="AI231" i="3"/>
  <c r="AJ231" i="3" l="1"/>
  <c r="AL230" i="3"/>
  <c r="AK230" i="3"/>
  <c r="AG230" i="3" l="1"/>
  <c r="AH230" i="3"/>
  <c r="AI230" i="3"/>
  <c r="AJ230" i="3" l="1"/>
  <c r="AE231" i="3"/>
  <c r="AF231" i="3"/>
  <c r="AL229" i="3"/>
  <c r="AK229" i="3"/>
  <c r="AM231" i="3" l="1"/>
  <c r="AN231" i="3" s="1"/>
  <c r="AG229" i="3"/>
  <c r="AH229" i="3"/>
  <c r="AI229" i="3"/>
  <c r="AJ229" i="3" l="1"/>
  <c r="AF230" i="3"/>
  <c r="AE230" i="3"/>
  <c r="AM230" i="3" l="1"/>
  <c r="AN230" i="3" s="1"/>
  <c r="AF229" i="3" l="1"/>
  <c r="AE229" i="3"/>
  <c r="AM229" i="3" l="1"/>
  <c r="AN229" i="3" s="1"/>
  <c r="AL228" i="3" l="1"/>
  <c r="AK228" i="3"/>
  <c r="AG228" i="3" l="1"/>
  <c r="AH228" i="3"/>
  <c r="AI228" i="3"/>
  <c r="AJ228" i="3" l="1"/>
  <c r="AF228" i="3" l="1"/>
  <c r="AE228" i="3" l="1"/>
  <c r="AM228" i="3" s="1"/>
  <c r="AN228" i="3" s="1"/>
  <c r="AL227" i="3" l="1"/>
  <c r="AK227" i="3"/>
  <c r="AG227" i="3" l="1"/>
  <c r="AH227" i="3"/>
  <c r="AI227" i="3"/>
  <c r="AJ227" i="3" l="1"/>
  <c r="AL226" i="3" l="1"/>
  <c r="AK226" i="3"/>
  <c r="AE227" i="3" l="1"/>
  <c r="AF227" i="3"/>
  <c r="AG226" i="3"/>
  <c r="AH226" i="3"/>
  <c r="AI226" i="3"/>
  <c r="AJ226" i="3" l="1"/>
  <c r="AM227" i="3"/>
  <c r="AN227" i="3" s="1"/>
  <c r="AL225" i="3"/>
  <c r="AK225" i="3"/>
  <c r="AF226" i="3" l="1"/>
  <c r="AG225" i="3"/>
  <c r="AH225" i="3"/>
  <c r="AI225" i="3"/>
  <c r="AE226" i="3" l="1"/>
  <c r="AM226" i="3" s="1"/>
  <c r="AN226" i="3" s="1"/>
  <c r="AJ225" i="3"/>
  <c r="AF225" i="3" l="1"/>
  <c r="AE225" i="3"/>
  <c r="AM225" i="3" l="1"/>
  <c r="AN225" i="3" s="1"/>
  <c r="AL224" i="3" l="1"/>
  <c r="AK224" i="3"/>
  <c r="AG224" i="3" l="1"/>
  <c r="AH224" i="3"/>
  <c r="AI224" i="3"/>
  <c r="AJ224" i="3" l="1"/>
  <c r="AL223" i="3" l="1"/>
  <c r="AK223" i="3"/>
  <c r="AF224" i="3" l="1"/>
  <c r="AE224" i="3"/>
  <c r="AG223" i="3"/>
  <c r="AH223" i="3"/>
  <c r="AI223" i="3"/>
  <c r="AM224" i="3" l="1"/>
  <c r="AN224" i="3" s="1"/>
  <c r="AJ223" i="3"/>
  <c r="AL222" i="3" l="1"/>
  <c r="AK222" i="3"/>
  <c r="AF223" i="3" l="1"/>
  <c r="AE223" i="3"/>
  <c r="AG222" i="3"/>
  <c r="AH222" i="3"/>
  <c r="AI222" i="3"/>
  <c r="AM223" i="3" l="1"/>
  <c r="AN223" i="3" s="1"/>
  <c r="AJ222" i="3"/>
  <c r="AL221" i="3"/>
  <c r="AK221" i="3"/>
  <c r="AG221" i="3" l="1"/>
  <c r="AH221" i="3"/>
  <c r="AI221" i="3"/>
  <c r="AJ221" i="3" l="1"/>
  <c r="AE222" i="3"/>
  <c r="AF222" i="3"/>
  <c r="AL220" i="3"/>
  <c r="AK220" i="3"/>
  <c r="AM222" i="3" l="1"/>
  <c r="AN222" i="3" s="1"/>
  <c r="AG220" i="3"/>
  <c r="AH220" i="3"/>
  <c r="AI220" i="3"/>
  <c r="AJ220" i="3" l="1"/>
  <c r="AF221" i="3"/>
  <c r="AE221" i="3"/>
  <c r="AE220" i="3"/>
  <c r="AF220" i="3"/>
  <c r="AM221" i="3" l="1"/>
  <c r="AN221" i="3" s="1"/>
  <c r="AM220" i="3"/>
  <c r="AN220" i="3" s="1"/>
  <c r="AL219" i="3" l="1"/>
  <c r="AK219" i="3"/>
  <c r="AG219" i="3" l="1"/>
  <c r="AH219" i="3"/>
  <c r="AI219" i="3"/>
  <c r="AJ219" i="3" l="1"/>
  <c r="AE219" i="3"/>
  <c r="AF219" i="3"/>
  <c r="AM219" i="3" l="1"/>
  <c r="AN219" i="3" s="1"/>
  <c r="AL218" i="3" l="1"/>
  <c r="AK218" i="3"/>
  <c r="AG218" i="3" l="1"/>
  <c r="AH218" i="3"/>
  <c r="AI218" i="3"/>
  <c r="AJ218" i="3" l="1"/>
  <c r="AL217" i="3" l="1"/>
  <c r="AK217" i="3"/>
  <c r="AE218" i="3" l="1"/>
  <c r="AF218" i="3"/>
  <c r="AG217" i="3"/>
  <c r="AH217" i="3"/>
  <c r="AI217" i="3"/>
  <c r="AJ217" i="3" l="1"/>
  <c r="AM218" i="3"/>
  <c r="AN218" i="3" s="1"/>
  <c r="AF217" i="3" l="1"/>
  <c r="AE217" i="3"/>
  <c r="AM217" i="3" l="1"/>
  <c r="AN217" i="3" s="1"/>
  <c r="AL216" i="3"/>
  <c r="AK216" i="3"/>
  <c r="AG216" i="3" l="1"/>
  <c r="AH216" i="3"/>
  <c r="AI216" i="3"/>
  <c r="AJ216" i="3" l="1"/>
  <c r="AL215" i="3" l="1"/>
  <c r="AK215" i="3"/>
  <c r="AE216" i="3" l="1"/>
  <c r="AF216" i="3"/>
  <c r="AG215" i="3"/>
  <c r="AH215" i="3"/>
  <c r="AI215" i="3"/>
  <c r="AJ215" i="3" l="1"/>
  <c r="AM216" i="3"/>
  <c r="AN216" i="3" s="1"/>
  <c r="AL214" i="3" l="1"/>
  <c r="AK214" i="3"/>
  <c r="AE215" i="3" l="1"/>
  <c r="AF215" i="3"/>
  <c r="AG214" i="3"/>
  <c r="AH214" i="3"/>
  <c r="AI214" i="3"/>
  <c r="AJ214" i="3" l="1"/>
  <c r="AM215" i="3"/>
  <c r="AN215" i="3" s="1"/>
  <c r="AL213" i="3" l="1"/>
  <c r="AK213" i="3"/>
  <c r="AE214" i="3" l="1"/>
  <c r="AF214" i="3"/>
  <c r="AG213" i="3"/>
  <c r="AH213" i="3"/>
  <c r="AI213" i="3"/>
  <c r="AJ213" i="3" l="1"/>
  <c r="AM214" i="3"/>
  <c r="AN214" i="3" s="1"/>
  <c r="AE213" i="3" l="1"/>
  <c r="AF213" i="3" l="1"/>
  <c r="AM213" i="3" l="1"/>
  <c r="AN213" i="3" s="1"/>
  <c r="AL212" i="3" l="1"/>
  <c r="AK212" i="3"/>
  <c r="AG212" i="3" l="1"/>
  <c r="AH212" i="3"/>
  <c r="AI212" i="3"/>
  <c r="AJ212" i="3" l="1"/>
  <c r="AE212" i="3"/>
  <c r="AF212" i="3"/>
  <c r="AM212" i="3" l="1"/>
  <c r="AN212" i="3" s="1"/>
  <c r="AL211" i="3"/>
  <c r="AK211" i="3"/>
  <c r="AG211" i="3" l="1"/>
  <c r="AH211" i="3"/>
  <c r="AI211" i="3"/>
  <c r="AJ211" i="3" l="1"/>
  <c r="AE211" i="3"/>
  <c r="AF211" i="3"/>
  <c r="AM211" i="3" l="1"/>
  <c r="AN211" i="3" s="1"/>
  <c r="AL210" i="3"/>
  <c r="AK210" i="3"/>
  <c r="AG210" i="3" l="1"/>
  <c r="AH210" i="3"/>
  <c r="AI210" i="3"/>
  <c r="AJ210" i="3" l="1"/>
  <c r="AE210" i="3" l="1"/>
  <c r="AL209" i="3"/>
  <c r="AK209" i="3"/>
  <c r="AF210" i="3" l="1"/>
  <c r="AM210" i="3" s="1"/>
  <c r="AN210" i="3" s="1"/>
  <c r="AG209" i="3"/>
  <c r="AH209" i="3"/>
  <c r="AI209" i="3"/>
  <c r="AJ209" i="3" l="1"/>
  <c r="AE209" i="3" l="1"/>
  <c r="AF209" i="3"/>
  <c r="AM209" i="3" l="1"/>
  <c r="AN209" i="3" s="1"/>
  <c r="AL208" i="3"/>
  <c r="AK208" i="3"/>
  <c r="AG208" i="3" l="1"/>
  <c r="AH208" i="3"/>
  <c r="AI208" i="3"/>
  <c r="AJ208" i="3" l="1"/>
  <c r="AE208" i="3" l="1"/>
  <c r="AF208" i="3"/>
  <c r="AM208" i="3" l="1"/>
  <c r="AN208" i="3" s="1"/>
  <c r="AL207" i="3" l="1"/>
  <c r="AK207" i="3"/>
  <c r="AG207" i="3" l="1"/>
  <c r="AH207" i="3"/>
  <c r="AI207" i="3"/>
  <c r="AJ207" i="3" l="1"/>
  <c r="AL206" i="3"/>
  <c r="AK206" i="3"/>
  <c r="AG206" i="3" l="1"/>
  <c r="AH206" i="3"/>
  <c r="AI206" i="3"/>
  <c r="AJ206" i="3" l="1"/>
  <c r="AF207" i="3"/>
  <c r="AE207" i="3"/>
  <c r="AL205" i="3"/>
  <c r="AK205" i="3"/>
  <c r="AM207" i="3" l="1"/>
  <c r="AN207" i="3" s="1"/>
  <c r="AG205" i="3"/>
  <c r="AH205" i="3"/>
  <c r="AI205" i="3"/>
  <c r="AJ205" i="3" l="1"/>
  <c r="AF206" i="3"/>
  <c r="AE206" i="3"/>
  <c r="AL204" i="3"/>
  <c r="AK204" i="3"/>
  <c r="AM206" i="3" l="1"/>
  <c r="AN206" i="3" s="1"/>
  <c r="AG204" i="3"/>
  <c r="AH204" i="3"/>
  <c r="AI204" i="3"/>
  <c r="AJ204" i="3" l="1"/>
  <c r="AF205" i="3"/>
  <c r="AE205" i="3"/>
  <c r="AM205" i="3" l="1"/>
  <c r="AN205" i="3" s="1"/>
  <c r="AL203" i="3"/>
  <c r="AK203" i="3"/>
  <c r="AE204" i="3" l="1"/>
  <c r="AF204" i="3"/>
  <c r="AG203" i="3"/>
  <c r="AH203" i="3"/>
  <c r="AI203" i="3"/>
  <c r="AJ203" i="3" l="1"/>
  <c r="AM204" i="3"/>
  <c r="AN204" i="3" s="1"/>
  <c r="AL202" i="3"/>
  <c r="AK202" i="3"/>
  <c r="AG202" i="3" l="1"/>
  <c r="AH202" i="3"/>
  <c r="AI202" i="3"/>
  <c r="AJ202" i="3" l="1"/>
  <c r="AF203" i="3"/>
  <c r="AE203" i="3"/>
  <c r="AL201" i="3"/>
  <c r="AK201" i="3"/>
  <c r="AM203" i="3" l="1"/>
  <c r="AN203" i="3" s="1"/>
  <c r="AG201" i="3"/>
  <c r="AH201" i="3"/>
  <c r="AI201" i="3"/>
  <c r="AJ201" i="3" l="1"/>
  <c r="AF202" i="3"/>
  <c r="AE202" i="3"/>
  <c r="AM202" i="3" l="1"/>
  <c r="AN202" i="3" s="1"/>
  <c r="AL200" i="3"/>
  <c r="AK200" i="3"/>
  <c r="AE201" i="3" l="1"/>
  <c r="AF201" i="3"/>
  <c r="AG200" i="3"/>
  <c r="AH200" i="3"/>
  <c r="AI200" i="3"/>
  <c r="AJ200" i="3" l="1"/>
  <c r="AM201" i="3"/>
  <c r="AN201" i="3" s="1"/>
  <c r="AE200" i="3" l="1"/>
  <c r="AF200" i="3"/>
  <c r="AM200" i="3" l="1"/>
  <c r="AN200" i="3" s="1"/>
  <c r="AL199" i="3" l="1"/>
  <c r="AK199" i="3"/>
  <c r="AG199" i="3" l="1"/>
  <c r="AH199" i="3"/>
  <c r="AI199" i="3"/>
  <c r="AJ199" i="3" l="1"/>
  <c r="AE199" i="3" l="1"/>
  <c r="AF199" i="3"/>
  <c r="AM199" i="3" l="1"/>
  <c r="AN199" i="3" s="1"/>
  <c r="AL198" i="3" l="1"/>
  <c r="AK198" i="3"/>
  <c r="AG198" i="3" l="1"/>
  <c r="AH198" i="3"/>
  <c r="AI198" i="3"/>
  <c r="AJ198" i="3" l="1"/>
  <c r="AL197" i="3"/>
  <c r="AK197" i="3"/>
  <c r="AF198" i="3" l="1"/>
  <c r="AG197" i="3"/>
  <c r="AH197" i="3"/>
  <c r="AI197" i="3"/>
  <c r="AE198" i="3" l="1"/>
  <c r="AM198" i="3" s="1"/>
  <c r="AN198" i="3" s="1"/>
  <c r="AJ197" i="3"/>
  <c r="AE197" i="3" l="1"/>
  <c r="AL196" i="3"/>
  <c r="AK196" i="3"/>
  <c r="AF197" i="3" l="1"/>
  <c r="AG196" i="3"/>
  <c r="AH196" i="3"/>
  <c r="AI196" i="3"/>
  <c r="AM197" i="3" l="1"/>
  <c r="AN197" i="3" s="1"/>
  <c r="AJ196" i="3"/>
  <c r="AL195" i="3"/>
  <c r="AK195" i="3"/>
  <c r="AF196" i="3" l="1"/>
  <c r="AG195" i="3"/>
  <c r="AH195" i="3"/>
  <c r="AI195" i="3"/>
  <c r="AE196" i="3" l="1"/>
  <c r="AM196" i="3" s="1"/>
  <c r="AN196" i="3" s="1"/>
  <c r="AJ195" i="3"/>
  <c r="AE195" i="3" l="1"/>
  <c r="AF195" i="3"/>
  <c r="AL194" i="3"/>
  <c r="AK194" i="3"/>
  <c r="AM195" i="3" l="1"/>
  <c r="AN195" i="3" s="1"/>
  <c r="AG194" i="3"/>
  <c r="AH194" i="3"/>
  <c r="AI194" i="3"/>
  <c r="AJ194" i="3" l="1"/>
  <c r="AL193" i="3" l="1"/>
  <c r="AK193" i="3"/>
  <c r="AE194" i="3" l="1"/>
  <c r="AF194" i="3"/>
  <c r="AG193" i="3"/>
  <c r="AH193" i="3"/>
  <c r="AI193" i="3"/>
  <c r="AJ193" i="3" l="1"/>
  <c r="AF193" i="3" s="1"/>
  <c r="AM194" i="3"/>
  <c r="AN194" i="3" s="1"/>
  <c r="AE193" i="3" l="1"/>
  <c r="AM193" i="3" s="1"/>
  <c r="AN193" i="3" s="1"/>
  <c r="AL192" i="3"/>
  <c r="AK192" i="3"/>
  <c r="AG192" i="3" l="1"/>
  <c r="AH192" i="3"/>
  <c r="AI192" i="3"/>
  <c r="AJ192" i="3" l="1"/>
  <c r="AE192" i="3" l="1"/>
  <c r="AF192" i="3"/>
  <c r="AM192" i="3" l="1"/>
  <c r="AN192" i="3" s="1"/>
  <c r="AL191" i="3"/>
  <c r="AK191" i="3"/>
  <c r="AG191" i="3" l="1"/>
  <c r="AH191" i="3"/>
  <c r="AI191" i="3"/>
  <c r="AJ191" i="3" l="1"/>
  <c r="AF191" i="3" l="1"/>
  <c r="AE191" i="3"/>
  <c r="AM191" i="3" l="1"/>
  <c r="AN191" i="3" s="1"/>
  <c r="AL190" i="3" l="1"/>
  <c r="AK190" i="3"/>
  <c r="AG190" i="3" l="1"/>
  <c r="AH190" i="3"/>
  <c r="AI190" i="3"/>
  <c r="AJ190" i="3" l="1"/>
  <c r="AE190" i="3" l="1"/>
  <c r="AF190" i="3"/>
  <c r="AM190" i="3" l="1"/>
  <c r="AN190" i="3" s="1"/>
  <c r="AL189" i="3" l="1"/>
  <c r="AK189" i="3"/>
  <c r="AG189" i="3" l="1"/>
  <c r="AH189" i="3"/>
  <c r="AI189" i="3"/>
  <c r="AJ189" i="3" l="1"/>
  <c r="AF189" i="3" l="1"/>
  <c r="AE189" i="3" l="1"/>
  <c r="AM189" i="3" s="1"/>
  <c r="AN189" i="3" s="1"/>
  <c r="AL188" i="3" l="1"/>
  <c r="AK188" i="3"/>
  <c r="AG188" i="3" l="1"/>
  <c r="AH188" i="3"/>
  <c r="AI188" i="3"/>
  <c r="AJ188" i="3" l="1"/>
  <c r="AE188" i="3" l="1"/>
  <c r="AF188" i="3"/>
  <c r="AM188" i="3" l="1"/>
  <c r="AN188" i="3" s="1"/>
  <c r="AL187" i="3"/>
  <c r="AK187" i="3"/>
  <c r="AG187" i="3" l="1"/>
  <c r="AH187" i="3"/>
  <c r="AI187" i="3"/>
  <c r="AJ187" i="3" l="1"/>
  <c r="AL186" i="3"/>
  <c r="AK186" i="3"/>
  <c r="AG186" i="3" l="1"/>
  <c r="AH186" i="3"/>
  <c r="AI186" i="3"/>
  <c r="AJ186" i="3" l="1"/>
  <c r="AF187" i="3"/>
  <c r="AE187" i="3"/>
  <c r="AM187" i="3" l="1"/>
  <c r="AN187" i="3" s="1"/>
  <c r="AF186" i="3" l="1"/>
  <c r="AE186" i="3"/>
  <c r="AM186" i="3" l="1"/>
  <c r="AN186" i="3" s="1"/>
  <c r="AL185" i="3" l="1"/>
  <c r="AK185" i="3"/>
  <c r="AG185" i="3" l="1"/>
  <c r="AH185" i="3"/>
  <c r="AI185" i="3"/>
  <c r="AJ185" i="3" l="1"/>
  <c r="AE185" i="3" l="1"/>
  <c r="AF185" i="3"/>
  <c r="AM185" i="3" l="1"/>
  <c r="AN185" i="3" s="1"/>
  <c r="AL184" i="3"/>
  <c r="AK184" i="3"/>
  <c r="AG184" i="3" l="1"/>
  <c r="AH184" i="3"/>
  <c r="AI184" i="3"/>
  <c r="AJ184" i="3" l="1"/>
  <c r="AL183" i="3" l="1"/>
  <c r="AK183" i="3"/>
  <c r="AE184" i="3" l="1"/>
  <c r="AF184" i="3"/>
  <c r="AG183" i="3"/>
  <c r="AH183" i="3"/>
  <c r="AI183" i="3"/>
  <c r="AJ183" i="3" l="1"/>
  <c r="AM184" i="3"/>
  <c r="AN184" i="3" s="1"/>
  <c r="AL182" i="3" l="1"/>
  <c r="AK182" i="3"/>
  <c r="AE183" i="3" l="1"/>
  <c r="AF183" i="3"/>
  <c r="AG182" i="3"/>
  <c r="AH182" i="3"/>
  <c r="AI182" i="3"/>
  <c r="AJ182" i="3" l="1"/>
  <c r="AM183" i="3"/>
  <c r="AN183" i="3" s="1"/>
  <c r="AE182" i="3" l="1"/>
  <c r="AF182" i="3" l="1"/>
  <c r="AM182" i="3" s="1"/>
  <c r="AN182" i="3" s="1"/>
  <c r="AL181" i="3" l="1"/>
  <c r="AK181" i="3"/>
  <c r="AG181" i="3" l="1"/>
  <c r="AH181" i="3"/>
  <c r="AI181" i="3"/>
  <c r="AJ181" i="3" l="1"/>
  <c r="AL180" i="3" l="1"/>
  <c r="AK180" i="3"/>
  <c r="AE181" i="3" l="1"/>
  <c r="AF181" i="3"/>
  <c r="AG180" i="3"/>
  <c r="AH180" i="3"/>
  <c r="AI180" i="3"/>
  <c r="AJ180" i="3" l="1"/>
  <c r="AM181" i="3"/>
  <c r="AN181" i="3" s="1"/>
  <c r="AF180" i="3" l="1"/>
  <c r="AE180" i="3"/>
  <c r="AM180" i="3" l="1"/>
  <c r="AN180" i="3" s="1"/>
  <c r="AL179" i="3" l="1"/>
  <c r="AK179" i="3"/>
  <c r="AG179" i="3" l="1"/>
  <c r="AH179" i="3"/>
  <c r="AI179" i="3"/>
  <c r="AJ179" i="3" l="1"/>
  <c r="AF179" i="3" l="1"/>
  <c r="AE179" i="3"/>
  <c r="AM179" i="3" l="1"/>
  <c r="AN179" i="3" s="1"/>
  <c r="AL178" i="3" l="1"/>
  <c r="AK178" i="3"/>
  <c r="AG178" i="3" l="1"/>
  <c r="AH178" i="3"/>
  <c r="AI178" i="3"/>
  <c r="AJ178" i="3" l="1"/>
  <c r="AL177" i="3"/>
  <c r="AK177" i="3"/>
  <c r="AE178" i="3" l="1"/>
  <c r="AG177" i="3"/>
  <c r="AH177" i="3"/>
  <c r="AI177" i="3"/>
  <c r="AF178" i="3" l="1"/>
  <c r="AJ177" i="3"/>
  <c r="AL176" i="3"/>
  <c r="AK176" i="3"/>
  <c r="AM178" i="3" l="1"/>
  <c r="AN178" i="3" s="1"/>
  <c r="AF177" i="3"/>
  <c r="AG176" i="3"/>
  <c r="AH176" i="3"/>
  <c r="AI176" i="3"/>
  <c r="AE177" i="3" l="1"/>
  <c r="AM177" i="3" s="1"/>
  <c r="AN177" i="3" s="1"/>
  <c r="AJ176" i="3"/>
  <c r="AL175" i="3"/>
  <c r="AK175" i="3"/>
  <c r="AF176" i="3" l="1"/>
  <c r="AG175" i="3"/>
  <c r="AH175" i="3"/>
  <c r="AI175" i="3"/>
  <c r="AE176" i="3" l="1"/>
  <c r="AM176" i="3" s="1"/>
  <c r="AN176" i="3" s="1"/>
  <c r="AJ175" i="3"/>
  <c r="AL174" i="3"/>
  <c r="AK174" i="3"/>
  <c r="AF175" i="3" l="1"/>
  <c r="AG174" i="3"/>
  <c r="AH174" i="3"/>
  <c r="AI174" i="3"/>
  <c r="AE175" i="3" l="1"/>
  <c r="AM175" i="3" s="1"/>
  <c r="AN175" i="3" s="1"/>
  <c r="AJ174" i="3"/>
  <c r="AE174" i="3" l="1"/>
  <c r="AL173" i="3"/>
  <c r="AK173" i="3"/>
  <c r="AF174" i="3" l="1"/>
  <c r="AG173" i="3"/>
  <c r="AH173" i="3"/>
  <c r="AI173" i="3"/>
  <c r="AM174" i="3" l="1"/>
  <c r="AN174" i="3" s="1"/>
  <c r="AJ173" i="3"/>
  <c r="AF173" i="3" l="1"/>
  <c r="AE173" i="3" l="1"/>
  <c r="AM173" i="3" s="1"/>
  <c r="AN173" i="3" s="1"/>
  <c r="AL172" i="3" l="1"/>
  <c r="AK172" i="3"/>
  <c r="AG172" i="3" l="1"/>
  <c r="AH172" i="3"/>
  <c r="AI172" i="3"/>
  <c r="AJ172" i="3" l="1"/>
  <c r="AL171" i="3"/>
  <c r="AK171" i="3"/>
  <c r="AG171" i="3" l="1"/>
  <c r="AH171" i="3"/>
  <c r="AI171" i="3"/>
  <c r="AJ171" i="3" l="1"/>
  <c r="AE172" i="3"/>
  <c r="AF172" i="3"/>
  <c r="AM172" i="3" l="1"/>
  <c r="AN172" i="3" s="1"/>
  <c r="AL170" i="3"/>
  <c r="AK170" i="3"/>
  <c r="AE171" i="3" l="1"/>
  <c r="AF171" i="3"/>
  <c r="AG170" i="3"/>
  <c r="AH170" i="3"/>
  <c r="AI170" i="3"/>
  <c r="AJ170" i="3" l="1"/>
  <c r="AM171" i="3"/>
  <c r="AN171" i="3" s="1"/>
  <c r="AE170" i="3"/>
  <c r="AF170" i="3"/>
  <c r="AL169" i="3"/>
  <c r="AK169" i="3"/>
  <c r="AM170" i="3" l="1"/>
  <c r="AN170" i="3" s="1"/>
  <c r="AG169" i="3"/>
  <c r="AH169" i="3"/>
  <c r="AI169" i="3"/>
  <c r="AJ169" i="3" l="1"/>
  <c r="AF169" i="3"/>
  <c r="AE169" i="3"/>
  <c r="AL168" i="3"/>
  <c r="AK168" i="3"/>
  <c r="AM169" i="3" l="1"/>
  <c r="AN169" i="3" s="1"/>
  <c r="AG168" i="3"/>
  <c r="AH168" i="3"/>
  <c r="AI168" i="3"/>
  <c r="AJ168" i="3" l="1"/>
  <c r="AF168" i="3"/>
  <c r="AE168" i="3"/>
  <c r="AM168" i="3" l="1"/>
  <c r="AN168" i="3" s="1"/>
  <c r="AL167" i="3" l="1"/>
  <c r="AK167" i="3"/>
  <c r="AG167" i="3" l="1"/>
  <c r="AH167" i="3"/>
  <c r="AI167" i="3"/>
  <c r="AJ167" i="3" l="1"/>
  <c r="AF167" i="3"/>
  <c r="AE167" i="3"/>
  <c r="AL166" i="3"/>
  <c r="AK166" i="3"/>
  <c r="AM167" i="3" l="1"/>
  <c r="AN167" i="3" s="1"/>
  <c r="AG166" i="3"/>
  <c r="AH166" i="3"/>
  <c r="AI166" i="3"/>
  <c r="AJ166" i="3" l="1"/>
  <c r="AF166" i="3"/>
  <c r="AE166" i="3"/>
  <c r="AL165" i="3"/>
  <c r="AK165" i="3"/>
  <c r="AM166" i="3" l="1"/>
  <c r="AN166" i="3" s="1"/>
  <c r="AG165" i="3"/>
  <c r="AH165" i="3"/>
  <c r="AI165" i="3"/>
  <c r="AJ165" i="3" l="1"/>
  <c r="AF165" i="3"/>
  <c r="AE165" i="3"/>
  <c r="AL164" i="3"/>
  <c r="AK164" i="3"/>
  <c r="AM165" i="3" l="1"/>
  <c r="AN165" i="3" s="1"/>
  <c r="AG164" i="3"/>
  <c r="AH164" i="3"/>
  <c r="AI164" i="3"/>
  <c r="AJ164" i="3" l="1"/>
  <c r="AE164" i="3"/>
  <c r="AF164" i="3"/>
  <c r="AM164" i="3" l="1"/>
  <c r="AN164" i="3" s="1"/>
  <c r="AL163" i="3"/>
  <c r="AK163" i="3"/>
  <c r="AG163" i="3" l="1"/>
  <c r="AH163" i="3"/>
  <c r="AI163" i="3"/>
  <c r="AJ163" i="3" l="1"/>
  <c r="AF163" i="3"/>
  <c r="AE163" i="3"/>
  <c r="AM163" i="3" l="1"/>
  <c r="AN163" i="3" s="1"/>
  <c r="AL162" i="3" l="1"/>
  <c r="AK162" i="3"/>
  <c r="AG162" i="3" l="1"/>
  <c r="AH162" i="3"/>
  <c r="AI162" i="3"/>
  <c r="AJ162" i="3" l="1"/>
  <c r="AE162" i="3"/>
  <c r="AF162" i="3"/>
  <c r="AM162" i="3" l="1"/>
  <c r="AN162" i="3" s="1"/>
  <c r="AL161" i="3"/>
  <c r="AK161" i="3"/>
  <c r="AG161" i="3" l="1"/>
  <c r="AH161" i="3"/>
  <c r="AI161" i="3"/>
  <c r="AJ161" i="3" l="1"/>
  <c r="AF161" i="3"/>
  <c r="AE161" i="3"/>
  <c r="AM161" i="3" l="1"/>
  <c r="AN161" i="3" s="1"/>
  <c r="AL160" i="3" l="1"/>
  <c r="AK160" i="3"/>
  <c r="AG160" i="3" l="1"/>
  <c r="AH160" i="3"/>
  <c r="AI160" i="3"/>
  <c r="AJ160" i="3" l="1"/>
  <c r="AE160" i="3"/>
  <c r="AF160" i="3"/>
  <c r="AM160" i="3" l="1"/>
  <c r="AN160" i="3" s="1"/>
  <c r="AL159" i="3"/>
  <c r="AK159" i="3"/>
  <c r="AG159" i="3" l="1"/>
  <c r="AH159" i="3"/>
  <c r="AI159" i="3"/>
  <c r="AJ159" i="3" l="1"/>
  <c r="AL158" i="3" l="1"/>
  <c r="AK158" i="3"/>
  <c r="AF159" i="3" l="1"/>
  <c r="AE159" i="3"/>
  <c r="AG158" i="3"/>
  <c r="AH158" i="3"/>
  <c r="AI158" i="3"/>
  <c r="AM159" i="3" l="1"/>
  <c r="AN159" i="3" s="1"/>
  <c r="AJ158" i="3"/>
  <c r="AL157" i="3" l="1"/>
  <c r="AK157" i="3"/>
  <c r="AF158" i="3" l="1"/>
  <c r="AE158" i="3"/>
  <c r="AG157" i="3"/>
  <c r="AH157" i="3"/>
  <c r="AI157" i="3"/>
  <c r="AM158" i="3" l="1"/>
  <c r="AN158" i="3" s="1"/>
  <c r="AJ157" i="3"/>
  <c r="AL156" i="3"/>
  <c r="AK156" i="3"/>
  <c r="AG156" i="3" l="1"/>
  <c r="AH156" i="3"/>
  <c r="AI156" i="3"/>
  <c r="AJ156" i="3" l="1"/>
  <c r="AE157" i="3"/>
  <c r="AF157" i="3"/>
  <c r="AM157" i="3" l="1"/>
  <c r="AN157" i="3" s="1"/>
  <c r="AL155" i="3"/>
  <c r="AK155" i="3"/>
  <c r="AE156" i="3" l="1"/>
  <c r="AF156" i="3"/>
  <c r="AG155" i="3"/>
  <c r="AH155" i="3"/>
  <c r="AI155" i="3"/>
  <c r="AJ155" i="3" l="1"/>
  <c r="AM156" i="3"/>
  <c r="AN156" i="3" s="1"/>
  <c r="AL154" i="3" l="1"/>
  <c r="AK154" i="3"/>
  <c r="AE155" i="3" l="1"/>
  <c r="AF155" i="3"/>
  <c r="AG154" i="3"/>
  <c r="AH154" i="3"/>
  <c r="AI154" i="3"/>
  <c r="AJ154" i="3" l="1"/>
  <c r="AM155" i="3"/>
  <c r="AN155" i="3" s="1"/>
  <c r="AE154" i="3" l="1"/>
  <c r="AL153" i="3"/>
  <c r="AK153" i="3"/>
  <c r="AF154" i="3" l="1"/>
  <c r="AG153" i="3"/>
  <c r="AH153" i="3"/>
  <c r="AI153" i="3"/>
  <c r="AM154" i="3" l="1"/>
  <c r="AN154" i="3" s="1"/>
  <c r="AJ153" i="3"/>
  <c r="AL152" i="3" l="1"/>
  <c r="AK152" i="3"/>
  <c r="AF153" i="3" l="1"/>
  <c r="AE153" i="3"/>
  <c r="AG152" i="3"/>
  <c r="AH152" i="3"/>
  <c r="AI152" i="3"/>
  <c r="AM153" i="3" l="1"/>
  <c r="AN153" i="3" s="1"/>
  <c r="AJ152" i="3"/>
  <c r="AL151" i="3"/>
  <c r="AK151" i="3"/>
  <c r="AG151" i="3" l="1"/>
  <c r="AH151" i="3"/>
  <c r="AI151" i="3"/>
  <c r="AJ151" i="3" l="1"/>
  <c r="AE152" i="3"/>
  <c r="AF152" i="3"/>
  <c r="AM152" i="3" l="1"/>
  <c r="AN152" i="3" s="1"/>
  <c r="AL150" i="3"/>
  <c r="AK150" i="3"/>
  <c r="AE151" i="3" l="1"/>
  <c r="AF151" i="3"/>
  <c r="AG150" i="3"/>
  <c r="AH150" i="3"/>
  <c r="AI150" i="3"/>
  <c r="AJ150" i="3" l="1"/>
  <c r="AM151" i="3"/>
  <c r="AN151" i="3" s="1"/>
  <c r="AL149" i="3" l="1"/>
  <c r="AK149" i="3"/>
  <c r="AE150" i="3" l="1"/>
  <c r="AF150" i="3"/>
  <c r="AG149" i="3"/>
  <c r="AH149" i="3"/>
  <c r="AI149" i="3"/>
  <c r="AJ149" i="3" l="1"/>
  <c r="AM150" i="3"/>
  <c r="AN150" i="3" s="1"/>
  <c r="AL148" i="3"/>
  <c r="AK148" i="3"/>
  <c r="AG148" i="3" l="1"/>
  <c r="AH148" i="3"/>
  <c r="AI148" i="3"/>
  <c r="AJ148" i="3" l="1"/>
  <c r="AF149" i="3"/>
  <c r="AE149" i="3"/>
  <c r="AL147" i="3"/>
  <c r="AK147" i="3"/>
  <c r="AM149" i="3" l="1"/>
  <c r="AN149" i="3" s="1"/>
  <c r="AG147" i="3"/>
  <c r="AH147" i="3"/>
  <c r="AI147" i="3"/>
  <c r="AJ147" i="3" l="1"/>
  <c r="AF148" i="3"/>
  <c r="AE148" i="3"/>
  <c r="AM148" i="3" l="1"/>
  <c r="AN148" i="3" s="1"/>
  <c r="AL146" i="3"/>
  <c r="AK146" i="3"/>
  <c r="AE147" i="3" l="1"/>
  <c r="AF147" i="3"/>
  <c r="AG146" i="3"/>
  <c r="AH146" i="3"/>
  <c r="AI146" i="3"/>
  <c r="AJ146" i="3" l="1"/>
  <c r="AM147" i="3"/>
  <c r="AN147" i="3" s="1"/>
  <c r="AL145" i="3"/>
  <c r="AK145" i="3"/>
  <c r="AG145" i="3" l="1"/>
  <c r="AH145" i="3"/>
  <c r="AI145" i="3"/>
  <c r="AJ145" i="3" l="1"/>
  <c r="AF146" i="3"/>
  <c r="AE146" i="3"/>
  <c r="AL144" i="3"/>
  <c r="AK144" i="3"/>
  <c r="AM146" i="3" l="1"/>
  <c r="AN146" i="3" s="1"/>
  <c r="AG144" i="3"/>
  <c r="AH144" i="3"/>
  <c r="AI144" i="3"/>
  <c r="AJ144" i="3" l="1"/>
  <c r="AF145" i="3"/>
  <c r="AE145" i="3"/>
  <c r="AL143" i="3"/>
  <c r="AK143" i="3"/>
  <c r="AM145" i="3" l="1"/>
  <c r="AN145" i="3" s="1"/>
  <c r="AG143" i="3"/>
  <c r="AH143" i="3"/>
  <c r="AI143" i="3"/>
  <c r="AJ143" i="3" l="1"/>
  <c r="AF144" i="3"/>
  <c r="AE144" i="3"/>
  <c r="AM144" i="3" l="1"/>
  <c r="AN144" i="3" s="1"/>
  <c r="AL142" i="3"/>
  <c r="AK142" i="3"/>
  <c r="AE143" i="3" l="1"/>
  <c r="AF143" i="3"/>
  <c r="AG142" i="3"/>
  <c r="AH142" i="3"/>
  <c r="AI142" i="3"/>
  <c r="AJ142" i="3" l="1"/>
  <c r="AM143" i="3"/>
  <c r="AN143" i="3" s="1"/>
  <c r="AL141" i="3"/>
  <c r="AK141" i="3"/>
  <c r="AG141" i="3" l="1"/>
  <c r="AH141" i="3"/>
  <c r="AI141" i="3"/>
  <c r="AJ141" i="3" l="1"/>
  <c r="AF142" i="3"/>
  <c r="AE142" i="3"/>
  <c r="AL140" i="3"/>
  <c r="AK140" i="3"/>
  <c r="AM142" i="3" l="1"/>
  <c r="AN142" i="3" s="1"/>
  <c r="AG140" i="3"/>
  <c r="AH140" i="3"/>
  <c r="AI140" i="3"/>
  <c r="AJ140" i="3" l="1"/>
  <c r="AF141" i="3"/>
  <c r="AE141" i="3"/>
  <c r="AL139" i="3"/>
  <c r="AK139" i="3"/>
  <c r="AM141" i="3" l="1"/>
  <c r="AN141" i="3" s="1"/>
  <c r="AG139" i="3"/>
  <c r="AH139" i="3"/>
  <c r="AI139" i="3"/>
  <c r="AJ139" i="3" l="1"/>
  <c r="AF140" i="3"/>
  <c r="AE140" i="3"/>
  <c r="AM140" i="3" l="1"/>
  <c r="AN140" i="3" s="1"/>
  <c r="AL138" i="3"/>
  <c r="AK138" i="3"/>
  <c r="AE139" i="3" l="1"/>
  <c r="AF139" i="3"/>
  <c r="AG138" i="3"/>
  <c r="AH138" i="3"/>
  <c r="AI138" i="3"/>
  <c r="AJ138" i="3" l="1"/>
  <c r="AM139" i="3"/>
  <c r="AN139" i="3" s="1"/>
  <c r="AL137" i="3"/>
  <c r="AK137" i="3"/>
  <c r="AG137" i="3" l="1"/>
  <c r="AH137" i="3"/>
  <c r="AI137" i="3"/>
  <c r="AJ137" i="3" l="1"/>
  <c r="AF138" i="3"/>
  <c r="AE138" i="3"/>
  <c r="AL136" i="3"/>
  <c r="AK136" i="3"/>
  <c r="AM138" i="3" l="1"/>
  <c r="AN138" i="3" s="1"/>
  <c r="AG136" i="3"/>
  <c r="AH136" i="3"/>
  <c r="AI136" i="3"/>
  <c r="AJ136" i="3" l="1"/>
  <c r="AF137" i="3"/>
  <c r="AE137" i="3"/>
  <c r="AL135" i="3"/>
  <c r="AK135" i="3"/>
  <c r="AM137" i="3" l="1"/>
  <c r="AN137" i="3" s="1"/>
  <c r="AG135" i="3"/>
  <c r="AH135" i="3"/>
  <c r="AI135" i="3"/>
  <c r="AJ135" i="3" l="1"/>
  <c r="AF136" i="3"/>
  <c r="AE136" i="3"/>
  <c r="AL134" i="3"/>
  <c r="AK134" i="3"/>
  <c r="AM136" i="3" l="1"/>
  <c r="AN136" i="3" s="1"/>
  <c r="AG134" i="3"/>
  <c r="AH134" i="3"/>
  <c r="AI134" i="3"/>
  <c r="AJ134" i="3" l="1"/>
  <c r="AF135" i="3"/>
  <c r="AE135" i="3"/>
  <c r="AL133" i="3"/>
  <c r="AK133" i="3"/>
  <c r="AM135" i="3" l="1"/>
  <c r="AN135" i="3" s="1"/>
  <c r="AG133" i="3"/>
  <c r="AH133" i="3"/>
  <c r="AI133" i="3"/>
  <c r="AJ133" i="3" l="1"/>
  <c r="AF134" i="3"/>
  <c r="AE134" i="3"/>
  <c r="AL132" i="3"/>
  <c r="AK132" i="3"/>
  <c r="AM134" i="3" l="1"/>
  <c r="AN134" i="3" s="1"/>
  <c r="AG132" i="3"/>
  <c r="AH132" i="3"/>
  <c r="AI132" i="3"/>
  <c r="AJ132" i="3" l="1"/>
  <c r="AF133" i="3"/>
  <c r="AE133" i="3"/>
  <c r="AL131" i="3"/>
  <c r="AK131" i="3"/>
  <c r="AM133" i="3" l="1"/>
  <c r="AN133" i="3" s="1"/>
  <c r="AG131" i="3"/>
  <c r="AH131" i="3"/>
  <c r="AI131" i="3"/>
  <c r="AJ131" i="3" l="1"/>
  <c r="AF132" i="3"/>
  <c r="AE132" i="3"/>
  <c r="AM132" i="3" l="1"/>
  <c r="AN132" i="3" s="1"/>
  <c r="AL130" i="3"/>
  <c r="AK130" i="3"/>
  <c r="AE131" i="3" l="1"/>
  <c r="AF131" i="3"/>
  <c r="AG130" i="3"/>
  <c r="AH130" i="3"/>
  <c r="AI130" i="3"/>
  <c r="AJ130" i="3" l="1"/>
  <c r="AM131" i="3"/>
  <c r="AN131" i="3" s="1"/>
  <c r="AL129" i="3" l="1"/>
  <c r="AK129" i="3"/>
  <c r="AF130" i="3" l="1"/>
  <c r="AE130" i="3"/>
  <c r="AG129" i="3"/>
  <c r="AH129" i="3"/>
  <c r="AI129" i="3"/>
  <c r="AM130" i="3" l="1"/>
  <c r="AN130" i="3" s="1"/>
  <c r="AJ129" i="3"/>
  <c r="AL128" i="3"/>
  <c r="AK128" i="3"/>
  <c r="AG128" i="3" l="1"/>
  <c r="AH128" i="3"/>
  <c r="AI128" i="3"/>
  <c r="AJ128" i="3" l="1"/>
  <c r="AF129" i="3"/>
  <c r="AE129" i="3"/>
  <c r="AL127" i="3"/>
  <c r="AK127" i="3"/>
  <c r="AM129" i="3" l="1"/>
  <c r="AN129" i="3" s="1"/>
  <c r="AG127" i="3"/>
  <c r="AH127" i="3"/>
  <c r="AI127" i="3"/>
  <c r="AJ127" i="3" l="1"/>
  <c r="AF128" i="3"/>
  <c r="AE128" i="3"/>
  <c r="AM128" i="3" l="1"/>
  <c r="AN128" i="3" s="1"/>
  <c r="AL126" i="3"/>
  <c r="AK126" i="3"/>
  <c r="AE127" i="3" l="1"/>
  <c r="AF127" i="3"/>
  <c r="AG126" i="3"/>
  <c r="AH126" i="3"/>
  <c r="AI126" i="3"/>
  <c r="AJ126" i="3" l="1"/>
  <c r="AM127" i="3"/>
  <c r="AN127" i="3" s="1"/>
  <c r="AL125" i="3"/>
  <c r="AK125" i="3"/>
  <c r="AG125" i="3" l="1"/>
  <c r="AH125" i="3"/>
  <c r="AI125" i="3"/>
  <c r="AJ125" i="3" l="1"/>
  <c r="AF126" i="3"/>
  <c r="AE126" i="3"/>
  <c r="AM126" i="3" l="1"/>
  <c r="AN126" i="3" s="1"/>
  <c r="AL124" i="3"/>
  <c r="AK124" i="3"/>
  <c r="AE125" i="3" l="1"/>
  <c r="AF125" i="3"/>
  <c r="AG124" i="3"/>
  <c r="AH124" i="3"/>
  <c r="AI124" i="3"/>
  <c r="AJ124" i="3" l="1"/>
  <c r="AM125" i="3"/>
  <c r="AN125" i="3" s="1"/>
  <c r="AF124" i="3"/>
  <c r="AE124" i="3"/>
  <c r="AL123" i="3"/>
  <c r="AK123" i="3"/>
  <c r="AM124" i="3" l="1"/>
  <c r="AN124" i="3" s="1"/>
  <c r="AG123" i="3"/>
  <c r="AH123" i="3"/>
  <c r="AI123" i="3"/>
  <c r="AJ123" i="3" l="1"/>
  <c r="AF123" i="3"/>
  <c r="AE123" i="3"/>
  <c r="AL122" i="3"/>
  <c r="AK122" i="3"/>
  <c r="AM123" i="3" l="1"/>
  <c r="AN123" i="3" s="1"/>
  <c r="AG122" i="3"/>
  <c r="AH122" i="3"/>
  <c r="AI122" i="3"/>
  <c r="AJ122" i="3" l="1"/>
  <c r="AF122" i="3"/>
  <c r="AE122" i="3"/>
  <c r="AL121" i="3"/>
  <c r="AK121" i="3"/>
  <c r="AM122" i="3" l="1"/>
  <c r="AN122" i="3" s="1"/>
  <c r="AG121" i="3"/>
  <c r="AH121" i="3"/>
  <c r="AI121" i="3"/>
  <c r="AJ121" i="3" l="1"/>
  <c r="AF121" i="3"/>
  <c r="AE121" i="3"/>
  <c r="AM121" i="3" l="1"/>
  <c r="AN121" i="3" s="1"/>
  <c r="AL120" i="3" l="1"/>
  <c r="AK120" i="3"/>
  <c r="AG120" i="3" l="1"/>
  <c r="AH120" i="3"/>
  <c r="AI120" i="3"/>
  <c r="AJ120" i="3" l="1"/>
  <c r="AF120" i="3"/>
  <c r="AE120" i="3"/>
  <c r="AL119" i="3"/>
  <c r="AK119" i="3"/>
  <c r="AM120" i="3" l="1"/>
  <c r="AN120" i="3" s="1"/>
  <c r="AG119" i="3"/>
  <c r="AH119" i="3"/>
  <c r="AI119" i="3"/>
  <c r="AJ119" i="3" l="1"/>
  <c r="AL118" i="3"/>
  <c r="AK118" i="3"/>
  <c r="AF119" i="3" l="1"/>
  <c r="AG118" i="3"/>
  <c r="AH118" i="3"/>
  <c r="AI118" i="3"/>
  <c r="AE119" i="3" l="1"/>
  <c r="AM119" i="3" s="1"/>
  <c r="AN119" i="3" s="1"/>
  <c r="AJ118" i="3"/>
  <c r="AF118" i="3" l="1"/>
  <c r="AE118" i="3"/>
  <c r="AM118" i="3" l="1"/>
  <c r="AN118" i="3" s="1"/>
  <c r="AL117" i="3"/>
  <c r="AK117" i="3"/>
  <c r="AG117" i="3" l="1"/>
  <c r="AH117" i="3"/>
  <c r="AI117" i="3"/>
  <c r="AJ117" i="3" l="1"/>
  <c r="AF117" i="3" l="1"/>
  <c r="AE117" i="3" l="1"/>
  <c r="AM117" i="3" s="1"/>
  <c r="AN117" i="3" s="1"/>
  <c r="AL116" i="3" l="1"/>
  <c r="AK116" i="3"/>
  <c r="AG116" i="3" l="1"/>
  <c r="AH116" i="3"/>
  <c r="AI116" i="3"/>
  <c r="AJ116" i="3" l="1"/>
  <c r="AE116" i="3" l="1"/>
  <c r="AL115" i="3"/>
  <c r="AK115" i="3"/>
  <c r="AF116" i="3" l="1"/>
  <c r="AG115" i="3"/>
  <c r="AH115" i="3"/>
  <c r="AI115" i="3"/>
  <c r="AM116" i="3" l="1"/>
  <c r="AN116" i="3" s="1"/>
  <c r="AJ115" i="3"/>
  <c r="AE115" i="3" l="1"/>
  <c r="AF115" i="3"/>
  <c r="AL114" i="3"/>
  <c r="AK114" i="3"/>
  <c r="AM115" i="3" l="1"/>
  <c r="AN115" i="3" s="1"/>
  <c r="AG114" i="3"/>
  <c r="AH114" i="3"/>
  <c r="AI114" i="3"/>
  <c r="AJ114" i="3" l="1"/>
  <c r="AL113" i="3"/>
  <c r="AK113" i="3"/>
  <c r="AG113" i="3" l="1"/>
  <c r="AH113" i="3"/>
  <c r="AI113" i="3"/>
  <c r="AJ113" i="3" l="1"/>
  <c r="AF114" i="3"/>
  <c r="AE114" i="3"/>
  <c r="AM114" i="3" l="1"/>
  <c r="AN114" i="3" s="1"/>
  <c r="AL112" i="3"/>
  <c r="AK112" i="3"/>
  <c r="AE113" i="3" l="1"/>
  <c r="AF113" i="3"/>
  <c r="AG112" i="3"/>
  <c r="AH112" i="3"/>
  <c r="AI112" i="3"/>
  <c r="AJ112" i="3" l="1"/>
  <c r="AM113" i="3"/>
  <c r="AN113" i="3" s="1"/>
  <c r="AL111" i="3"/>
  <c r="AK111" i="3"/>
  <c r="AG111" i="3" l="1"/>
  <c r="AH111" i="3"/>
  <c r="AI111" i="3"/>
  <c r="AJ111" i="3" l="1"/>
  <c r="AF112" i="3"/>
  <c r="AE112" i="3"/>
  <c r="AM112" i="3" l="1"/>
  <c r="AN112" i="3" s="1"/>
  <c r="AL110" i="3"/>
  <c r="AK110" i="3"/>
  <c r="AE111" i="3" l="1"/>
  <c r="AF111" i="3"/>
  <c r="AG110" i="3"/>
  <c r="AH110" i="3"/>
  <c r="AI110" i="3"/>
  <c r="AJ110" i="3" l="1"/>
  <c r="AM111" i="3"/>
  <c r="AN111" i="3" s="1"/>
  <c r="AL109" i="3"/>
  <c r="AK109" i="3"/>
  <c r="AG109" i="3" l="1"/>
  <c r="AH109" i="3"/>
  <c r="AI109" i="3"/>
  <c r="AJ109" i="3" l="1"/>
  <c r="AF110" i="3"/>
  <c r="AE110" i="3"/>
  <c r="AM110" i="3" l="1"/>
  <c r="AN110" i="3" s="1"/>
  <c r="AL108" i="3"/>
  <c r="AK108" i="3"/>
  <c r="AE109" i="3" l="1"/>
  <c r="AF109" i="3"/>
  <c r="AG108" i="3"/>
  <c r="AH108" i="3"/>
  <c r="AI108" i="3"/>
  <c r="AJ108" i="3" l="1"/>
  <c r="AM109" i="3"/>
  <c r="AN109" i="3" s="1"/>
  <c r="AF108" i="3"/>
  <c r="AE108" i="3"/>
  <c r="AL107" i="3"/>
  <c r="AK107" i="3"/>
  <c r="AM108" i="3" l="1"/>
  <c r="AN108" i="3" s="1"/>
  <c r="AG107" i="3"/>
  <c r="AH107" i="3"/>
  <c r="AI107" i="3"/>
  <c r="AJ107" i="3" l="1"/>
  <c r="AL106" i="3" l="1"/>
  <c r="AK106" i="3"/>
  <c r="AF107" i="3" l="1"/>
  <c r="AE107" i="3"/>
  <c r="AG106" i="3"/>
  <c r="AH106" i="3"/>
  <c r="AI106" i="3"/>
  <c r="AM107" i="3" l="1"/>
  <c r="AN107" i="3" s="1"/>
  <c r="AJ106" i="3"/>
  <c r="AF106" i="3"/>
  <c r="AE106" i="3"/>
  <c r="AM106" i="3" l="1"/>
  <c r="AN106" i="3" s="1"/>
  <c r="AL105" i="3" l="1"/>
  <c r="AK105" i="3"/>
  <c r="AG105" i="3" l="1"/>
  <c r="AH105" i="3"/>
  <c r="AI105" i="3"/>
  <c r="AJ105" i="3" l="1"/>
  <c r="AL104" i="3"/>
  <c r="AK104" i="3"/>
  <c r="AG104" i="3" l="1"/>
  <c r="AH104" i="3"/>
  <c r="AI104" i="3"/>
  <c r="AJ104" i="3" l="1"/>
  <c r="AE105" i="3"/>
  <c r="AF105" i="3"/>
  <c r="AM105" i="3" l="1"/>
  <c r="AN105" i="3" s="1"/>
  <c r="AL103" i="3"/>
  <c r="AK103" i="3"/>
  <c r="AE104" i="3" l="1"/>
  <c r="AF104" i="3"/>
  <c r="AG103" i="3"/>
  <c r="AH103" i="3"/>
  <c r="AI103" i="3"/>
  <c r="AJ103" i="3" l="1"/>
  <c r="AM104" i="3"/>
  <c r="AN104" i="3" s="1"/>
  <c r="AL102" i="3"/>
  <c r="AK102" i="3"/>
  <c r="AG102" i="3" l="1"/>
  <c r="AH102" i="3"/>
  <c r="AI102" i="3"/>
  <c r="AJ102" i="3" l="1"/>
  <c r="AF103" i="3"/>
  <c r="AE103" i="3"/>
  <c r="AL101" i="3"/>
  <c r="AK101" i="3"/>
  <c r="AM103" i="3" l="1"/>
  <c r="AN103" i="3" s="1"/>
  <c r="AG101" i="3"/>
  <c r="AH101" i="3"/>
  <c r="AI101" i="3"/>
  <c r="AJ101" i="3" l="1"/>
  <c r="AF102" i="3"/>
  <c r="AE102" i="3"/>
  <c r="AL100" i="3"/>
  <c r="AK100" i="3"/>
  <c r="AM102" i="3" l="1"/>
  <c r="AN102" i="3" s="1"/>
  <c r="AG100" i="3"/>
  <c r="AH100" i="3"/>
  <c r="AI100" i="3"/>
  <c r="AJ100" i="3" l="1"/>
  <c r="AF101" i="3"/>
  <c r="AE101" i="3"/>
  <c r="AM101" i="3" l="1"/>
  <c r="AN101" i="3" s="1"/>
  <c r="AL99" i="3"/>
  <c r="AK99" i="3"/>
  <c r="AE100" i="3" l="1"/>
  <c r="AF100" i="3"/>
  <c r="AG99" i="3"/>
  <c r="AH99" i="3"/>
  <c r="AI99" i="3"/>
  <c r="AJ99" i="3" l="1"/>
  <c r="AM100" i="3"/>
  <c r="AN100" i="3" s="1"/>
  <c r="AE99" i="3"/>
  <c r="AF99" i="3"/>
  <c r="AL98" i="3"/>
  <c r="AK98" i="3"/>
  <c r="AM99" i="3" l="1"/>
  <c r="AN99" i="3" s="1"/>
  <c r="AG98" i="3"/>
  <c r="AH98" i="3"/>
  <c r="AI98" i="3"/>
  <c r="AJ98" i="3" l="1"/>
  <c r="AE98" i="3"/>
  <c r="AF98" i="3"/>
  <c r="AM98" i="3" l="1"/>
  <c r="AN98" i="3" s="1"/>
  <c r="AL97" i="3" l="1"/>
  <c r="AK97" i="3"/>
  <c r="AG97" i="3" l="1"/>
  <c r="AH97" i="3"/>
  <c r="AI97" i="3"/>
  <c r="AJ97" i="3" l="1"/>
  <c r="AL96" i="3"/>
  <c r="AK96" i="3"/>
  <c r="AG96" i="3" l="1"/>
  <c r="AH96" i="3"/>
  <c r="AI96" i="3"/>
  <c r="AJ96" i="3" l="1"/>
  <c r="AE97" i="3"/>
  <c r="AF97" i="3"/>
  <c r="AM97" i="3" l="1"/>
  <c r="AN97" i="3" s="1"/>
  <c r="AL95" i="3"/>
  <c r="AK95" i="3"/>
  <c r="AE96" i="3" l="1"/>
  <c r="AF96" i="3"/>
  <c r="AG95" i="3"/>
  <c r="AH95" i="3"/>
  <c r="AI95" i="3"/>
  <c r="AJ95" i="3" l="1"/>
  <c r="AM96" i="3"/>
  <c r="AN96" i="3" s="1"/>
  <c r="AL94" i="3" l="1"/>
  <c r="AK94" i="3"/>
  <c r="AE95" i="3" l="1"/>
  <c r="AF95" i="3"/>
  <c r="AG94" i="3"/>
  <c r="AH94" i="3"/>
  <c r="AI94" i="3"/>
  <c r="AJ94" i="3" l="1"/>
  <c r="AM95" i="3"/>
  <c r="AN95" i="3" s="1"/>
  <c r="AL93" i="3"/>
  <c r="AK93" i="3"/>
  <c r="AG93" i="3" l="1"/>
  <c r="AH93" i="3"/>
  <c r="AI93" i="3"/>
  <c r="AJ93" i="3" l="1"/>
  <c r="AF94" i="3"/>
  <c r="AE94" i="3"/>
  <c r="AM94" i="3" l="1"/>
  <c r="AN94" i="3" s="1"/>
  <c r="AL92" i="3"/>
  <c r="AK92" i="3"/>
  <c r="AE93" i="3" l="1"/>
  <c r="AF93" i="3"/>
  <c r="AG92" i="3"/>
  <c r="AH92" i="3"/>
  <c r="AI92" i="3"/>
  <c r="AJ92" i="3" l="1"/>
  <c r="AM93" i="3"/>
  <c r="AN93" i="3" s="1"/>
  <c r="AL91" i="3"/>
  <c r="AK91" i="3"/>
  <c r="AG91" i="3" l="1"/>
  <c r="AH91" i="3"/>
  <c r="AI91" i="3"/>
  <c r="AJ91" i="3" l="1"/>
  <c r="AF92" i="3"/>
  <c r="AE92" i="3"/>
  <c r="AM92" i="3" l="1"/>
  <c r="AN92" i="3" s="1"/>
  <c r="AL90" i="3"/>
  <c r="AK90" i="3"/>
  <c r="AE91" i="3" l="1"/>
  <c r="AF91" i="3"/>
  <c r="AG90" i="3"/>
  <c r="AH90" i="3"/>
  <c r="AI90" i="3"/>
  <c r="AJ90" i="3" l="1"/>
  <c r="AM91" i="3"/>
  <c r="AN91" i="3" s="1"/>
  <c r="AL89" i="3" l="1"/>
  <c r="AK89" i="3"/>
  <c r="AE90" i="3" l="1"/>
  <c r="AF90" i="3"/>
  <c r="AG89" i="3"/>
  <c r="AH89" i="3"/>
  <c r="AI89" i="3"/>
  <c r="AJ89" i="3" l="1"/>
  <c r="AM90" i="3"/>
  <c r="AN90" i="3" s="1"/>
  <c r="AL88" i="3"/>
  <c r="AK88" i="3"/>
  <c r="AG88" i="3" l="1"/>
  <c r="AH88" i="3"/>
  <c r="AI88" i="3"/>
  <c r="AJ88" i="3" l="1"/>
  <c r="AF89" i="3"/>
  <c r="AE89" i="3"/>
  <c r="AF88" i="3"/>
  <c r="AE88" i="3"/>
  <c r="AL87" i="3"/>
  <c r="AK87" i="3"/>
  <c r="AM89" i="3" l="1"/>
  <c r="AN89" i="3" s="1"/>
  <c r="AM88" i="3"/>
  <c r="AN88" i="3" s="1"/>
  <c r="AG87" i="3"/>
  <c r="AH87" i="3"/>
  <c r="AI87" i="3"/>
  <c r="AJ87" i="3" l="1"/>
  <c r="AF87" i="3" l="1"/>
  <c r="AE87" i="3" l="1"/>
  <c r="AM87" i="3" s="1"/>
  <c r="AN87" i="3" s="1"/>
  <c r="AL86" i="3" l="1"/>
  <c r="AK86" i="3"/>
  <c r="AG86" i="3" l="1"/>
  <c r="AH86" i="3"/>
  <c r="AI86" i="3"/>
  <c r="AJ86" i="3" l="1"/>
  <c r="AL85" i="3" l="1"/>
  <c r="AK85" i="3"/>
  <c r="AF86" i="3" l="1"/>
  <c r="AE86" i="3"/>
  <c r="AG85" i="3"/>
  <c r="AH85" i="3"/>
  <c r="AI85" i="3"/>
  <c r="AM86" i="3" l="1"/>
  <c r="AN86" i="3" s="1"/>
  <c r="AJ85" i="3"/>
  <c r="AE85" i="3" l="1"/>
  <c r="AF85" i="3" l="1"/>
  <c r="AM85" i="3" l="1"/>
  <c r="AN85" i="3" s="1"/>
  <c r="AL84" i="3" l="1"/>
  <c r="AK84" i="3"/>
  <c r="AG84" i="3" l="1"/>
  <c r="AH84" i="3"/>
  <c r="AI84" i="3"/>
  <c r="AJ84" i="3" l="1"/>
  <c r="AE84" i="3" l="1"/>
  <c r="AF84" i="3" l="1"/>
  <c r="AM84" i="3" l="1"/>
  <c r="AN84" i="3" s="1"/>
  <c r="AL83" i="3" l="1"/>
  <c r="AK83" i="3"/>
  <c r="AG83" i="3" l="1"/>
  <c r="AH83" i="3"/>
  <c r="AI83" i="3"/>
  <c r="AJ83" i="3" l="1"/>
  <c r="AL82" i="3"/>
  <c r="AK82" i="3"/>
  <c r="AF83" i="3" l="1"/>
  <c r="AG82" i="3"/>
  <c r="AH82" i="3"/>
  <c r="AI82" i="3"/>
  <c r="AE83" i="3" l="1"/>
  <c r="AM83" i="3" s="1"/>
  <c r="AN83" i="3" s="1"/>
  <c r="AJ82" i="3"/>
  <c r="AF82" i="3" l="1"/>
  <c r="AE82" i="3"/>
  <c r="AM82" i="3" l="1"/>
  <c r="AN82" i="3" s="1"/>
  <c r="AL81" i="3"/>
  <c r="AK81" i="3"/>
  <c r="AG81" i="3" l="1"/>
  <c r="AH81" i="3"/>
  <c r="AI81" i="3"/>
  <c r="AJ81" i="3" l="1"/>
  <c r="AF81" i="3" l="1"/>
  <c r="AE81" i="3" l="1"/>
  <c r="AM81" i="3" s="1"/>
  <c r="AN81" i="3" s="1"/>
  <c r="AL80" i="3" l="1"/>
  <c r="AK80" i="3"/>
  <c r="AG80" i="3" l="1"/>
  <c r="AH80" i="3"/>
  <c r="AI80" i="3"/>
  <c r="AJ80" i="3" l="1"/>
  <c r="AL79" i="3" l="1"/>
  <c r="AK79" i="3"/>
  <c r="AE80" i="3" l="1"/>
  <c r="AF80" i="3"/>
  <c r="AG79" i="3"/>
  <c r="AH79" i="3"/>
  <c r="AI79" i="3"/>
  <c r="AJ79" i="3" l="1"/>
  <c r="AM80" i="3"/>
  <c r="AN80" i="3" s="1"/>
  <c r="AE79" i="3" l="1"/>
  <c r="AL78" i="3"/>
  <c r="AK78" i="3"/>
  <c r="AF79" i="3" l="1"/>
  <c r="AM79" i="3" s="1"/>
  <c r="AN79" i="3" s="1"/>
  <c r="AG78" i="3"/>
  <c r="AH78" i="3"/>
  <c r="AI78" i="3"/>
  <c r="AJ78" i="3" l="1"/>
  <c r="AL77" i="3"/>
  <c r="AK77" i="3"/>
  <c r="AG77" i="3" l="1"/>
  <c r="AH77" i="3"/>
  <c r="AI77" i="3"/>
  <c r="AJ77" i="3" l="1"/>
  <c r="AE78" i="3"/>
  <c r="AF78" i="3"/>
  <c r="AL76" i="3"/>
  <c r="AK76" i="3"/>
  <c r="AM78" i="3" l="1"/>
  <c r="AN78" i="3" s="1"/>
  <c r="AG76" i="3"/>
  <c r="AH76" i="3"/>
  <c r="AI76" i="3"/>
  <c r="AJ76" i="3" l="1"/>
  <c r="AF77" i="3"/>
  <c r="AE77" i="3"/>
  <c r="AL75" i="3"/>
  <c r="AK75" i="3"/>
  <c r="AM77" i="3" l="1"/>
  <c r="AN77" i="3" s="1"/>
  <c r="AG75" i="3"/>
  <c r="AH75" i="3"/>
  <c r="AI75" i="3"/>
  <c r="AJ75" i="3" l="1"/>
  <c r="AF76" i="3"/>
  <c r="AE76" i="3"/>
  <c r="AL74" i="3"/>
  <c r="AK74" i="3"/>
  <c r="AM76" i="3" l="1"/>
  <c r="AN76" i="3" s="1"/>
  <c r="AG74" i="3"/>
  <c r="AH74" i="3"/>
  <c r="AI74" i="3"/>
  <c r="AJ74" i="3" l="1"/>
  <c r="AF75" i="3"/>
  <c r="AE75" i="3"/>
  <c r="AL73" i="3"/>
  <c r="AK73" i="3"/>
  <c r="AM75" i="3" l="1"/>
  <c r="AN75" i="3" s="1"/>
  <c r="AG73" i="3"/>
  <c r="AH73" i="3"/>
  <c r="AI73" i="3"/>
  <c r="AJ73" i="3" l="1"/>
  <c r="AF74" i="3"/>
  <c r="AE74" i="3"/>
  <c r="AM74" i="3" l="1"/>
  <c r="AN74" i="3" s="1"/>
  <c r="AF73" i="3" l="1"/>
  <c r="AE73" i="3"/>
  <c r="AL72" i="3"/>
  <c r="AK72" i="3"/>
  <c r="AM73" i="3" l="1"/>
  <c r="AN73" i="3" s="1"/>
  <c r="AG72" i="3"/>
  <c r="AH72" i="3"/>
  <c r="AI72" i="3"/>
  <c r="AJ72" i="3" l="1"/>
  <c r="AL71" i="3"/>
  <c r="AK71" i="3"/>
  <c r="AG71" i="3" l="1"/>
  <c r="AH71" i="3"/>
  <c r="AI71" i="3"/>
  <c r="AJ71" i="3" l="1"/>
  <c r="AF72" i="3"/>
  <c r="AE72" i="3"/>
  <c r="AL70" i="3"/>
  <c r="AK70" i="3"/>
  <c r="AM72" i="3" l="1"/>
  <c r="AN72" i="3" s="1"/>
  <c r="AG70" i="3"/>
  <c r="AH70" i="3"/>
  <c r="AI70" i="3"/>
  <c r="AJ70" i="3" l="1"/>
  <c r="AF71" i="3"/>
  <c r="AE71" i="3"/>
  <c r="AM71" i="3" l="1"/>
  <c r="AN71" i="3" s="1"/>
  <c r="AL69" i="3"/>
  <c r="AK69" i="3"/>
  <c r="AE70" i="3" l="1"/>
  <c r="AF70" i="3"/>
  <c r="AG69" i="3"/>
  <c r="AH69" i="3"/>
  <c r="AI69" i="3"/>
  <c r="AJ69" i="3" l="1"/>
  <c r="AM70" i="3"/>
  <c r="AN70" i="3" s="1"/>
  <c r="AL68" i="3"/>
  <c r="AK68" i="3"/>
  <c r="AG68" i="3" l="1"/>
  <c r="AH68" i="3"/>
  <c r="AI68" i="3"/>
  <c r="AJ68" i="3" l="1"/>
  <c r="AF69" i="3"/>
  <c r="AE69" i="3"/>
  <c r="AM69" i="3" l="1"/>
  <c r="AN69" i="3" s="1"/>
  <c r="AL67" i="3"/>
  <c r="AK67" i="3"/>
  <c r="AE68" i="3" l="1"/>
  <c r="AF68" i="3"/>
  <c r="AG67" i="3"/>
  <c r="AH67" i="3"/>
  <c r="AI67" i="3"/>
  <c r="AJ67" i="3" l="1"/>
  <c r="AM68" i="3"/>
  <c r="AN68" i="3" s="1"/>
  <c r="AL66" i="3"/>
  <c r="AK66" i="3"/>
  <c r="AG66" i="3" l="1"/>
  <c r="AH66" i="3"/>
  <c r="AI66" i="3"/>
  <c r="AJ66" i="3" l="1"/>
  <c r="AF67" i="3"/>
  <c r="AE67" i="3"/>
  <c r="AL65" i="3"/>
  <c r="AK65" i="3"/>
  <c r="AM67" i="3" l="1"/>
  <c r="AN67" i="3" s="1"/>
  <c r="AG65" i="3"/>
  <c r="AH65" i="3"/>
  <c r="AI65" i="3"/>
  <c r="AJ65" i="3" l="1"/>
  <c r="AF66" i="3"/>
  <c r="AE66" i="3"/>
  <c r="AM66" i="3" l="1"/>
  <c r="AN66" i="3" s="1"/>
  <c r="AL64" i="3"/>
  <c r="AK64" i="3"/>
  <c r="AE65" i="3" l="1"/>
  <c r="AF65" i="3"/>
  <c r="AG64" i="3"/>
  <c r="AH64" i="3"/>
  <c r="AI64" i="3"/>
  <c r="AJ64" i="3" l="1"/>
  <c r="AM65" i="3"/>
  <c r="AN65" i="3" s="1"/>
  <c r="AF64" i="3" l="1"/>
  <c r="AE64" i="3" l="1"/>
  <c r="AM64" i="3" s="1"/>
  <c r="AN64" i="3" s="1"/>
  <c r="AL63" i="3" l="1"/>
  <c r="AK63" i="3"/>
  <c r="AG63" i="3" l="1"/>
  <c r="AH63" i="3"/>
  <c r="AI63" i="3"/>
  <c r="AJ63" i="3" l="1"/>
  <c r="AL62" i="3"/>
  <c r="AK62" i="3"/>
  <c r="AG62" i="3" l="1"/>
  <c r="AH62" i="3"/>
  <c r="AI62" i="3"/>
  <c r="AJ62" i="3" l="1"/>
  <c r="AE63" i="3"/>
  <c r="AF63" i="3"/>
  <c r="AL61" i="3"/>
  <c r="AK61" i="3"/>
  <c r="AM63" i="3" l="1"/>
  <c r="AN63" i="3" s="1"/>
  <c r="AG61" i="3"/>
  <c r="AH61" i="3"/>
  <c r="AI61" i="3"/>
  <c r="AJ61" i="3" l="1"/>
  <c r="AF62" i="3"/>
  <c r="AE62" i="3"/>
  <c r="AM62" i="3" l="1"/>
  <c r="AN62" i="3" s="1"/>
  <c r="AL60" i="3"/>
  <c r="AK60" i="3"/>
  <c r="AE61" i="3" l="1"/>
  <c r="AF61" i="3"/>
  <c r="AG60" i="3"/>
  <c r="AH60" i="3"/>
  <c r="AI60" i="3"/>
  <c r="AJ60" i="3" l="1"/>
  <c r="AM61" i="3"/>
  <c r="AN61" i="3" s="1"/>
  <c r="AL59" i="3"/>
  <c r="AK59" i="3"/>
  <c r="AG59" i="3" l="1"/>
  <c r="AH59" i="3"/>
  <c r="AI59" i="3"/>
  <c r="AJ59" i="3" l="1"/>
  <c r="AF60" i="3"/>
  <c r="AE60" i="3"/>
  <c r="AM60" i="3" l="1"/>
  <c r="AN60" i="3" s="1"/>
  <c r="AF59" i="3" l="1"/>
  <c r="AE59" i="3"/>
  <c r="AL58" i="3"/>
  <c r="AK58" i="3"/>
  <c r="AM59" i="3" l="1"/>
  <c r="AN59" i="3" s="1"/>
  <c r="AG58" i="3"/>
  <c r="AH58" i="3"/>
  <c r="AI58" i="3"/>
  <c r="AJ58" i="3" l="1"/>
  <c r="AL57" i="3"/>
  <c r="AK57" i="3"/>
  <c r="AF58" i="3" l="1"/>
  <c r="AG57" i="3"/>
  <c r="AH57" i="3"/>
  <c r="AI57" i="3"/>
  <c r="AE58" i="3" l="1"/>
  <c r="AM58" i="3" s="1"/>
  <c r="AN58" i="3" s="1"/>
  <c r="AJ57" i="3"/>
  <c r="AF57" i="3" l="1"/>
  <c r="AE57" i="3" l="1"/>
  <c r="AM57" i="3" s="1"/>
  <c r="AN57" i="3" s="1"/>
  <c r="AL56" i="3" l="1"/>
  <c r="AK56" i="3"/>
  <c r="AG56" i="3" l="1"/>
  <c r="AH56" i="3"/>
  <c r="AI56" i="3"/>
  <c r="AJ56" i="3" l="1"/>
  <c r="AE56" i="3" l="1"/>
  <c r="AL55" i="3"/>
  <c r="AK55" i="3"/>
  <c r="AF56" i="3" l="1"/>
  <c r="AG55" i="3"/>
  <c r="AH55" i="3"/>
  <c r="AI55" i="3"/>
  <c r="AM56" i="3" l="1"/>
  <c r="AN56" i="3" s="1"/>
  <c r="AJ55" i="3"/>
  <c r="AL54" i="3"/>
  <c r="AK54" i="3"/>
  <c r="AF55" i="3" l="1"/>
  <c r="AG54" i="3"/>
  <c r="AH54" i="3"/>
  <c r="AI54" i="3"/>
  <c r="AE55" i="3" l="1"/>
  <c r="AM55" i="3" s="1"/>
  <c r="AN55" i="3" s="1"/>
  <c r="AJ54" i="3"/>
  <c r="AE54" i="3" l="1"/>
  <c r="AL53" i="3"/>
  <c r="AK53" i="3"/>
  <c r="AF54" i="3" l="1"/>
  <c r="AG53" i="3"/>
  <c r="AH53" i="3"/>
  <c r="AI53" i="3"/>
  <c r="AM54" i="3" l="1"/>
  <c r="AN54" i="3" s="1"/>
  <c r="AJ53" i="3"/>
  <c r="AL52" i="3"/>
  <c r="AK52" i="3"/>
  <c r="AF53" i="3" l="1"/>
  <c r="AG52" i="3"/>
  <c r="AH52" i="3"/>
  <c r="AI52" i="3"/>
  <c r="AE53" i="3" l="1"/>
  <c r="AM53" i="3" s="1"/>
  <c r="AN53" i="3" s="1"/>
  <c r="AJ52" i="3"/>
  <c r="AE52" i="3" l="1"/>
  <c r="AL51" i="3"/>
  <c r="AK51" i="3"/>
  <c r="AF52" i="3" l="1"/>
  <c r="AG51" i="3"/>
  <c r="AH51" i="3"/>
  <c r="AI51" i="3"/>
  <c r="AM52" i="3" l="1"/>
  <c r="AN52" i="3" s="1"/>
  <c r="AJ51" i="3"/>
  <c r="AL50" i="3"/>
  <c r="AK50" i="3"/>
  <c r="AF51" i="3" l="1"/>
  <c r="AG50" i="3"/>
  <c r="AH50" i="3"/>
  <c r="AI50" i="3"/>
  <c r="AE51" i="3" l="1"/>
  <c r="AM51" i="3" s="1"/>
  <c r="AN51" i="3" s="1"/>
  <c r="AJ50" i="3"/>
  <c r="AL49" i="3"/>
  <c r="AK49" i="3"/>
  <c r="AF50" i="3" l="1"/>
  <c r="AG49" i="3"/>
  <c r="AH49" i="3"/>
  <c r="AI49" i="3"/>
  <c r="AE50" i="3" l="1"/>
  <c r="AM50" i="3" s="1"/>
  <c r="AN50" i="3" s="1"/>
  <c r="AJ49" i="3"/>
  <c r="AL48" i="3"/>
  <c r="AK48" i="3"/>
  <c r="AF49" i="3" l="1"/>
  <c r="AG48" i="3"/>
  <c r="AH48" i="3"/>
  <c r="AI48" i="3"/>
  <c r="AE49" i="3" l="1"/>
  <c r="AM49" i="3" s="1"/>
  <c r="AN49" i="3" s="1"/>
  <c r="AJ48" i="3"/>
  <c r="AE48" i="3" l="1"/>
  <c r="AL47" i="3"/>
  <c r="AK47" i="3"/>
  <c r="AF48" i="3" l="1"/>
  <c r="AG47" i="3"/>
  <c r="AH47" i="3"/>
  <c r="AI47" i="3"/>
  <c r="AM48" i="3" l="1"/>
  <c r="AN48" i="3" s="1"/>
  <c r="AJ47" i="3"/>
  <c r="AE47" i="3" l="1"/>
  <c r="AF47" i="3" l="1"/>
  <c r="AM47" i="3" l="1"/>
  <c r="AN47" i="3" s="1"/>
  <c r="AL46" i="3"/>
  <c r="AK46" i="3"/>
  <c r="AG46" i="3" l="1"/>
  <c r="AH46" i="3"/>
  <c r="AI46" i="3"/>
  <c r="AJ46" i="3" l="1"/>
  <c r="AL45" i="3"/>
  <c r="AK45" i="3"/>
  <c r="AG45" i="3" l="1"/>
  <c r="AH45" i="3"/>
  <c r="AI45" i="3"/>
  <c r="AJ45" i="3" l="1"/>
  <c r="AF46" i="3"/>
  <c r="AE46" i="3"/>
  <c r="AM46" i="3" l="1"/>
  <c r="AN46" i="3" s="1"/>
  <c r="AF45" i="3" l="1"/>
  <c r="AE45" i="3"/>
  <c r="AM45" i="3" l="1"/>
  <c r="AN45" i="3" s="1"/>
  <c r="AL44" i="3"/>
  <c r="AK44" i="3"/>
  <c r="AG44" i="3" l="1"/>
  <c r="AH44" i="3"/>
  <c r="AI44" i="3"/>
  <c r="AJ44" i="3" l="1"/>
  <c r="AE44" i="3" l="1"/>
  <c r="AF44" i="3" l="1"/>
  <c r="AM44" i="3" l="1"/>
  <c r="AN44" i="3" s="1"/>
  <c r="AL43" i="3"/>
  <c r="AK43" i="3"/>
  <c r="AG43" i="3" l="1"/>
  <c r="AH43" i="3"/>
  <c r="AI43" i="3"/>
  <c r="AJ43" i="3" l="1"/>
  <c r="AF43" i="3" l="1"/>
  <c r="AE43" i="3"/>
  <c r="AM43" i="3" l="1"/>
  <c r="AN43" i="3" s="1"/>
  <c r="AL42" i="3"/>
  <c r="AK42" i="3"/>
  <c r="AG42" i="3" l="1"/>
  <c r="AH42" i="3"/>
  <c r="AI42" i="3"/>
  <c r="AJ42" i="3" l="1"/>
  <c r="AL41" i="3"/>
  <c r="AK41" i="3"/>
  <c r="AG41" i="3" l="1"/>
  <c r="AH41" i="3"/>
  <c r="AI41" i="3"/>
  <c r="AJ41" i="3" l="1"/>
  <c r="AE42" i="3"/>
  <c r="AF42" i="3"/>
  <c r="AE41" i="3" l="1"/>
  <c r="AM42" i="3"/>
  <c r="AN42" i="3" s="1"/>
  <c r="AF41" i="3" l="1"/>
  <c r="AM41" i="3" l="1"/>
  <c r="AN41" i="3" s="1"/>
  <c r="AL40" i="3"/>
  <c r="AK40" i="3"/>
  <c r="AG40" i="3" l="1"/>
  <c r="AH40" i="3"/>
  <c r="AI40" i="3"/>
  <c r="AJ40" i="3" l="1"/>
  <c r="AL39" i="3" l="1"/>
  <c r="AK39" i="3"/>
  <c r="AF40" i="3" l="1"/>
  <c r="AE40" i="3"/>
  <c r="AG39" i="3"/>
  <c r="AH39" i="3"/>
  <c r="AI39" i="3"/>
  <c r="AM40" i="3" l="1"/>
  <c r="AN40" i="3" s="1"/>
  <c r="AJ39" i="3"/>
  <c r="AE39" i="3" l="1"/>
  <c r="AF39" i="3"/>
  <c r="AM39" i="3" l="1"/>
  <c r="AN39" i="3" s="1"/>
  <c r="AL38" i="3" l="1"/>
  <c r="AK38" i="3"/>
  <c r="AG38" i="3" l="1"/>
  <c r="AH38" i="3"/>
  <c r="AI38" i="3"/>
  <c r="AJ38" i="3" l="1"/>
  <c r="AF38" i="3" l="1"/>
  <c r="AE38" i="3" l="1"/>
  <c r="AM38" i="3" s="1"/>
  <c r="AN38" i="3" s="1"/>
  <c r="AL37" i="3" l="1"/>
  <c r="AK37" i="3"/>
  <c r="AG37" i="3" l="1"/>
  <c r="AH37" i="3"/>
  <c r="AI37" i="3"/>
  <c r="AJ37" i="3" l="1"/>
  <c r="AF37" i="3" l="1"/>
  <c r="AE37" i="3"/>
  <c r="AM37" i="3" l="1"/>
  <c r="AN37" i="3" s="1"/>
  <c r="AL36" i="3"/>
  <c r="AK36" i="3"/>
  <c r="AG36" i="3" l="1"/>
  <c r="AH36" i="3"/>
  <c r="AI36" i="3"/>
  <c r="AJ36" i="3" l="1"/>
  <c r="AL35" i="3" l="1"/>
  <c r="AK35" i="3"/>
  <c r="AF36" i="3" l="1"/>
  <c r="AE36" i="3"/>
  <c r="AG35" i="3"/>
  <c r="AH35" i="3"/>
  <c r="AI35" i="3"/>
  <c r="AM36" i="3" l="1"/>
  <c r="AN36" i="3" s="1"/>
  <c r="AJ35" i="3"/>
  <c r="AL34" i="3"/>
  <c r="AK34" i="3"/>
  <c r="AG34" i="3" l="1"/>
  <c r="AH34" i="3"/>
  <c r="AI34" i="3"/>
  <c r="AJ34" i="3" l="1"/>
  <c r="AE35" i="3"/>
  <c r="AF35" i="3"/>
  <c r="AL33" i="3"/>
  <c r="AK33" i="3"/>
  <c r="AM35" i="3" l="1"/>
  <c r="AN35" i="3" s="1"/>
  <c r="AG33" i="3"/>
  <c r="AH33" i="3"/>
  <c r="AI33" i="3"/>
  <c r="AJ33" i="3" l="1"/>
  <c r="AF34" i="3"/>
  <c r="AE34" i="3"/>
  <c r="AF33" i="3"/>
  <c r="AE33" i="3"/>
  <c r="AM33" i="3" l="1"/>
  <c r="AN33" i="3" s="1"/>
  <c r="AM34" i="3"/>
  <c r="AN34" i="3" s="1"/>
  <c r="AL32" i="3" l="1"/>
  <c r="AK32" i="3"/>
  <c r="AG32" i="3" l="1"/>
  <c r="AH32" i="3"/>
  <c r="AI32" i="3"/>
  <c r="AJ32" i="3" l="1"/>
  <c r="AF32" i="3"/>
  <c r="AE32" i="3"/>
  <c r="AM32" i="3" l="1"/>
  <c r="AN32" i="3" s="1"/>
  <c r="AL31" i="3" l="1"/>
  <c r="AK31" i="3"/>
  <c r="AG31" i="3" l="1"/>
  <c r="AH31" i="3"/>
  <c r="AI31" i="3"/>
  <c r="AJ31" i="3" l="1"/>
  <c r="AL30" i="3"/>
  <c r="AK30" i="3"/>
  <c r="AG30" i="3" l="1"/>
  <c r="AH30" i="3"/>
  <c r="AI30" i="3"/>
  <c r="AJ30" i="3" l="1"/>
  <c r="AE31" i="3"/>
  <c r="AF31" i="3"/>
  <c r="AL29" i="3"/>
  <c r="AK29" i="3"/>
  <c r="AM31" i="3" l="1"/>
  <c r="AN31" i="3" s="1"/>
  <c r="AG29" i="3"/>
  <c r="AH29" i="3"/>
  <c r="AI29" i="3"/>
  <c r="AJ29" i="3" l="1"/>
  <c r="AF30" i="3"/>
  <c r="AE30" i="3"/>
  <c r="AM30" i="3" l="1"/>
  <c r="AN30" i="3" s="1"/>
  <c r="AL28" i="3"/>
  <c r="AK28" i="3"/>
  <c r="AE29" i="3" l="1"/>
  <c r="AF29" i="3"/>
  <c r="AG28" i="3"/>
  <c r="AH28" i="3"/>
  <c r="AI28" i="3"/>
  <c r="AJ28" i="3" l="1"/>
  <c r="AM29" i="3"/>
  <c r="AN29" i="3" s="1"/>
  <c r="AE28" i="3" l="1"/>
  <c r="AF28" i="3"/>
  <c r="AM28" i="3" l="1"/>
  <c r="AN28" i="3" s="1"/>
  <c r="AL27" i="3"/>
  <c r="AK27" i="3"/>
  <c r="AG27" i="3" l="1"/>
  <c r="AH27" i="3"/>
  <c r="AI27" i="3"/>
  <c r="AJ27" i="3" l="1"/>
  <c r="AL26" i="3" l="1"/>
  <c r="AK26" i="3"/>
  <c r="AF27" i="3" l="1"/>
  <c r="AE27" i="3"/>
  <c r="AG26" i="3"/>
  <c r="AH26" i="3"/>
  <c r="AI26" i="3"/>
  <c r="AM27" i="3" l="1"/>
  <c r="AN27" i="3" s="1"/>
  <c r="AJ26" i="3"/>
  <c r="AL25" i="3"/>
  <c r="AK25" i="3"/>
  <c r="AG25" i="3" l="1"/>
  <c r="AH25" i="3"/>
  <c r="AI25" i="3"/>
  <c r="AJ25" i="3" l="1"/>
  <c r="AE26" i="3"/>
  <c r="AF26" i="3"/>
  <c r="AM26" i="3" l="1"/>
  <c r="AN26" i="3" s="1"/>
  <c r="AF25" i="3" l="1"/>
  <c r="AE25" i="3"/>
  <c r="AL24" i="3"/>
  <c r="AK24" i="3"/>
  <c r="AM25" i="3" l="1"/>
  <c r="AN25" i="3" s="1"/>
  <c r="AG24" i="3"/>
  <c r="AH24" i="3"/>
  <c r="AI24" i="3"/>
  <c r="AJ24" i="3" l="1"/>
  <c r="AF24" i="3"/>
  <c r="AE24" i="3"/>
  <c r="AL23" i="3"/>
  <c r="AK23" i="3"/>
  <c r="AM24" i="3" l="1"/>
  <c r="AN24" i="3" s="1"/>
  <c r="AG23" i="3"/>
  <c r="AH23" i="3"/>
  <c r="AI23" i="3"/>
  <c r="AJ23" i="3" l="1"/>
  <c r="AF23" i="3"/>
  <c r="AE23" i="3"/>
  <c r="AM23" i="3" l="1"/>
  <c r="AN23" i="3" s="1"/>
  <c r="AL22" i="3" l="1"/>
  <c r="AK22" i="3"/>
  <c r="AG22" i="3" l="1"/>
  <c r="AH22" i="3"/>
  <c r="AI22" i="3"/>
  <c r="AJ22" i="3" l="1"/>
  <c r="AL21" i="3"/>
  <c r="AK21" i="3"/>
  <c r="AG21" i="3" l="1"/>
  <c r="AH21" i="3"/>
  <c r="AI21" i="3"/>
  <c r="AJ21" i="3" l="1"/>
  <c r="AE22" i="3"/>
  <c r="AF22" i="3"/>
  <c r="AM22" i="3" l="1"/>
  <c r="AN22" i="3" s="1"/>
  <c r="AF21" i="3" l="1"/>
  <c r="AE21" i="3"/>
  <c r="AL20" i="3"/>
  <c r="AK20" i="3"/>
  <c r="AM21" i="3" l="1"/>
  <c r="AN21" i="3" s="1"/>
  <c r="AG20" i="3"/>
  <c r="AH20" i="3"/>
  <c r="AI20" i="3"/>
  <c r="AJ20" i="3" l="1"/>
  <c r="AF20" i="3" l="1"/>
  <c r="AE20" i="3"/>
  <c r="AM20" i="3" l="1"/>
  <c r="AN20" i="3" s="1"/>
  <c r="AL19" i="3" l="1"/>
  <c r="AK19" i="3"/>
  <c r="AG19" i="3" l="1"/>
  <c r="AH19" i="3"/>
  <c r="AI19" i="3"/>
  <c r="AJ19" i="3" l="1"/>
  <c r="AL18" i="3" l="1"/>
  <c r="AK18" i="3"/>
  <c r="AF19" i="3" l="1"/>
  <c r="AE19" i="3"/>
  <c r="AG18" i="3"/>
  <c r="AH18" i="3"/>
  <c r="AI18" i="3"/>
  <c r="AM19" i="3" l="1"/>
  <c r="AN19" i="3" s="1"/>
  <c r="AJ18" i="3"/>
  <c r="AL17" i="3" l="1"/>
  <c r="AK17" i="3"/>
  <c r="AF18" i="3" l="1"/>
  <c r="AE18" i="3"/>
  <c r="AG17" i="3"/>
  <c r="AH17" i="3"/>
  <c r="AI17" i="3"/>
  <c r="AM18" i="3" l="1"/>
  <c r="AN18" i="3" s="1"/>
  <c r="AJ17" i="3"/>
  <c r="AE17" i="3" l="1"/>
  <c r="AF17" i="3" l="1"/>
  <c r="AM17" i="3" s="1"/>
  <c r="AN17" i="3" s="1"/>
  <c r="AL16" i="3" l="1"/>
  <c r="AK16" i="3"/>
  <c r="AG16" i="3" l="1"/>
  <c r="AH16" i="3"/>
  <c r="AI16" i="3"/>
  <c r="AJ16" i="3" l="1"/>
  <c r="AE16" i="3" l="1"/>
  <c r="AF16" i="3"/>
  <c r="AL15" i="3"/>
  <c r="AK15" i="3"/>
  <c r="AM16" i="3" l="1"/>
  <c r="AN16" i="3" s="1"/>
  <c r="AG15" i="3"/>
  <c r="AH15" i="3"/>
  <c r="AI15" i="3"/>
  <c r="AJ15" i="3" l="1"/>
  <c r="AF15" i="3" l="1"/>
  <c r="AE15" i="3"/>
  <c r="AM15" i="3" l="1"/>
  <c r="AN15" i="3" s="1"/>
  <c r="AL14" i="3"/>
  <c r="AK14" i="3"/>
  <c r="AG14" i="3" l="1"/>
  <c r="AH14" i="3"/>
  <c r="AI14" i="3"/>
  <c r="AJ14" i="3" l="1"/>
  <c r="AL13" i="3"/>
  <c r="AK13" i="3"/>
  <c r="AG13" i="3" l="1"/>
  <c r="AH13" i="3"/>
  <c r="AI13" i="3"/>
  <c r="AJ13" i="3" l="1"/>
  <c r="AF14" i="3"/>
  <c r="AE14" i="3"/>
  <c r="AL12" i="3"/>
  <c r="AK12" i="3"/>
  <c r="AM14" i="3" l="1"/>
  <c r="AN14" i="3" s="1"/>
  <c r="AG12" i="3"/>
  <c r="AH12" i="3"/>
  <c r="AI12" i="3"/>
  <c r="AJ12" i="3" l="1"/>
  <c r="AF13" i="3"/>
  <c r="AE13" i="3"/>
  <c r="AL11" i="3"/>
  <c r="AK11" i="3"/>
  <c r="AM13" i="3" l="1"/>
  <c r="AN13" i="3" s="1"/>
  <c r="AG11" i="3"/>
  <c r="AH11" i="3"/>
  <c r="AI11" i="3"/>
  <c r="AJ11" i="3" l="1"/>
  <c r="AF12" i="3"/>
  <c r="AE12" i="3"/>
  <c r="AM12" i="3" l="1"/>
  <c r="AN12" i="3" s="1"/>
  <c r="AL10" i="3"/>
  <c r="AK10" i="3"/>
  <c r="AE11" i="3" l="1"/>
  <c r="AF11" i="3"/>
  <c r="AG10" i="3"/>
  <c r="AH10" i="3"/>
  <c r="AI10" i="3"/>
  <c r="AJ10" i="3" l="1"/>
  <c r="AM11" i="3"/>
  <c r="AN11" i="3" s="1"/>
  <c r="AF10" i="3" l="1"/>
  <c r="AE10" i="3" l="1"/>
  <c r="AM10" i="3" s="1"/>
  <c r="AN10" i="3" s="1"/>
  <c r="AL9" i="3" l="1"/>
  <c r="AK9" i="3"/>
  <c r="AG9" i="3" l="1"/>
  <c r="AH9" i="3"/>
  <c r="AI9" i="3"/>
  <c r="AJ9" i="3" l="1"/>
  <c r="AL8" i="3"/>
  <c r="AK8" i="3"/>
  <c r="AG8" i="3" l="1"/>
  <c r="AH8" i="3"/>
  <c r="AI8" i="3"/>
  <c r="AJ8" i="3" l="1"/>
  <c r="AE9" i="3"/>
  <c r="AF9" i="3"/>
  <c r="AM9" i="3" l="1"/>
  <c r="AN9" i="3" s="1"/>
  <c r="AL7" i="3"/>
  <c r="AK7" i="3"/>
  <c r="AE8" i="3" l="1"/>
  <c r="AF8" i="3"/>
  <c r="AG7" i="3"/>
  <c r="AH7" i="3"/>
  <c r="AI7" i="3"/>
  <c r="AJ7" i="3" l="1"/>
  <c r="AM8" i="3"/>
  <c r="AN8" i="3" s="1"/>
  <c r="AF7" i="3" l="1"/>
  <c r="AE7" i="3"/>
  <c r="AM7" i="3" l="1"/>
  <c r="AN7" i="3" s="1"/>
  <c r="AL6" i="3"/>
  <c r="AK6" i="3"/>
  <c r="AG6" i="3" l="1"/>
  <c r="AH6" i="3"/>
  <c r="AI6" i="3"/>
  <c r="AJ6" i="3" l="1"/>
  <c r="AL5" i="3"/>
  <c r="AK5" i="3"/>
  <c r="AG5" i="3" l="1"/>
  <c r="AH5" i="3"/>
  <c r="AI5" i="3"/>
  <c r="AJ5" i="3" l="1"/>
  <c r="AE6" i="3"/>
  <c r="AF6" i="3"/>
  <c r="AE5" i="3"/>
  <c r="AF5" i="3"/>
  <c r="AM6" i="3" l="1"/>
  <c r="AN6" i="3" s="1"/>
  <c r="AM5" i="3"/>
  <c r="AN5" i="3" s="1"/>
  <c r="BA3" i="3" l="1"/>
  <c r="AG3" i="3"/>
  <c r="AJ3" i="3" s="1"/>
  <c r="AH3" i="3"/>
  <c r="AI3" i="3"/>
  <c r="BG3" i="3"/>
  <c r="AL3" i="3"/>
  <c r="AC3" i="3"/>
  <c r="AK3" i="3" s="1"/>
  <c r="AS3" i="3"/>
  <c r="AE3" i="3" l="1"/>
  <c r="AF3" i="3"/>
  <c r="G3" i="3"/>
  <c r="F3" i="3"/>
  <c r="AM3" i="3" l="1"/>
  <c r="AN3" i="3" s="1"/>
  <c r="E3" i="3" s="1"/>
  <c r="C32" i="2" l="1"/>
  <c r="D36" i="2"/>
  <c r="D37" i="2"/>
  <c r="D34" i="2"/>
  <c r="C37" i="2"/>
  <c r="C34" i="2"/>
  <c r="D39" i="2"/>
  <c r="D33" i="2"/>
  <c r="C36" i="2"/>
  <c r="D38" i="2"/>
  <c r="D35" i="2"/>
  <c r="D32" i="2"/>
  <c r="C39" i="2"/>
  <c r="C33" i="2"/>
  <c r="C38" i="2"/>
  <c r="C35" i="2"/>
  <c r="C26" i="2" l="1"/>
  <c r="D26" i="2"/>
  <c r="C30" i="2" l="1"/>
  <c r="C31" i="2"/>
  <c r="C29" i="2" l="1"/>
  <c r="C28" i="2"/>
  <c r="C27" i="2"/>
  <c r="C25" i="2"/>
  <c r="C24" i="2"/>
  <c r="C23" i="2"/>
  <c r="D31" i="2" l="1"/>
  <c r="D30" i="2"/>
  <c r="C22" i="2"/>
  <c r="D25" i="2"/>
  <c r="D27" i="2"/>
  <c r="D29" i="2"/>
  <c r="D28" i="2"/>
  <c r="D24" i="2"/>
  <c r="D23" i="2"/>
  <c r="D18" i="2" l="1"/>
  <c r="D8" i="2"/>
  <c r="D19" i="2"/>
  <c r="C19" i="2"/>
  <c r="C17" i="2"/>
  <c r="C8" i="2"/>
  <c r="D17" i="2"/>
  <c r="C12" i="2"/>
  <c r="D5" i="2"/>
  <c r="D9" i="2"/>
  <c r="C10" i="2"/>
  <c r="C15" i="2"/>
  <c r="C13" i="2"/>
  <c r="C6" i="2"/>
  <c r="C5" i="2"/>
  <c r="C18" i="2"/>
  <c r="C9" i="2"/>
  <c r="C11" i="2"/>
  <c r="D14" i="2"/>
  <c r="D11" i="2"/>
  <c r="D10" i="2"/>
  <c r="D16" i="2"/>
  <c r="C7" i="2"/>
  <c r="C16" i="2"/>
  <c r="D12" i="2"/>
  <c r="D13" i="2"/>
  <c r="D15" i="2"/>
  <c r="D7" i="2"/>
  <c r="D6" i="2"/>
  <c r="C14" i="2"/>
  <c r="C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Cheryl Ye</author>
  </authors>
  <commentList>
    <comment ref="A16" authorId="0" shapeId="0" xr:uid="{D84ACB95-2014-44C1-A7B2-F0A3425D6F59}">
      <text>
        <r>
          <rPr>
            <b/>
            <sz val="9"/>
            <color indexed="81"/>
            <rFont val="Tahoma"/>
            <family val="2"/>
          </rPr>
          <t>Cheryl Ye:</t>
        </r>
        <r>
          <rPr>
            <sz val="9"/>
            <color indexed="81"/>
            <rFont val="Tahoma"/>
            <family val="2"/>
          </rPr>
          <t xml:space="preserve">
如有例外，需手动调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<sst xmlns="http://schemas.openxmlformats.org/spreadsheetml/2006/main" count="33953" uniqueCount="4467">
  <si>
    <t>债券概览 Bond Overview</t>
  </si>
  <si>
    <t>基金类别</t>
  </si>
  <si>
    <t>分类</t>
  </si>
  <si>
    <t>数量
（以ISINs计）</t>
  </si>
  <si>
    <t>二级分类</t>
  </si>
  <si>
    <t>评级分类</t>
  </si>
  <si>
    <t>平均票息率（%）</t>
  </si>
  <si>
    <t>债券类别总计</t>
  </si>
  <si>
    <t>-</t>
  </si>
  <si>
    <t>存款证</t>
  </si>
  <si>
    <t>投资级别优先普通债</t>
  </si>
  <si>
    <t>投资级别优先可赎回/可回售债</t>
  </si>
  <si>
    <t>投资级别次级普通债</t>
  </si>
  <si>
    <t>投资级别次级可赎回/可回售债</t>
  </si>
  <si>
    <t>非投资级/无评级优先可赎回/可回售债</t>
  </si>
  <si>
    <t>非投资级/无评级优先普通债</t>
  </si>
  <si>
    <t>非投资级/无评级次级可赎回/可回售债</t>
  </si>
  <si>
    <t>非投资级/无评级次级普通债</t>
  </si>
  <si>
    <t>应急可转债</t>
  </si>
  <si>
    <t>二级分类总计</t>
  </si>
  <si>
    <t>中资金融</t>
  </si>
  <si>
    <t>中资企业</t>
  </si>
  <si>
    <t>中资城投</t>
  </si>
  <si>
    <t>中资地产</t>
  </si>
  <si>
    <t>非中资企业</t>
  </si>
  <si>
    <t>非中资金融</t>
  </si>
  <si>
    <t>政府债</t>
  </si>
  <si>
    <t>债券列表 Bond List</t>
  </si>
  <si>
    <t>ID_ISIN</t>
  </si>
  <si>
    <t>SECURITY_NAME</t>
  </si>
  <si>
    <t>Issuer</t>
  </si>
  <si>
    <t>Industry_Sector</t>
  </si>
  <si>
    <t>CPN</t>
  </si>
  <si>
    <t>CPN_TYP</t>
  </si>
  <si>
    <t>CPN_FREQ</t>
  </si>
  <si>
    <t>CALLABLE</t>
  </si>
  <si>
    <t>PUTABLE</t>
  </si>
  <si>
    <t>PAYMENT_RANK</t>
  </si>
  <si>
    <t>GUARANTY_TYPE</t>
  </si>
  <si>
    <t>CRNCY</t>
  </si>
  <si>
    <t>MATURITY</t>
  </si>
  <si>
    <t>AMT_ISSUED</t>
  </si>
  <si>
    <t>EXCH_CODE</t>
  </si>
  <si>
    <t>IS_CD</t>
  </si>
  <si>
    <t>ID_BB_ULTIMATE_PARENT_CO_NAME</t>
  </si>
  <si>
    <t>PARENT_TICKER_EXCHANGE</t>
  </si>
  <si>
    <t>NAME_CHINESE_SIMPLIFIED</t>
  </si>
  <si>
    <t>FIRST_CALL_DT_ISSUANCE</t>
  </si>
  <si>
    <t>MTY_TYP</t>
  </si>
  <si>
    <t>Defaulted</t>
  </si>
  <si>
    <t>IS_SUBORDINATED</t>
  </si>
  <si>
    <t>CONVERTIBLE</t>
  </si>
  <si>
    <t>EXCHANGEABLE</t>
  </si>
  <si>
    <t>EXTENDIBLE</t>
  </si>
  <si>
    <t>STEP_UP_DOWN_PROVISION</t>
  </si>
  <si>
    <t>HYBRID_DEFERRED_PAYMENT</t>
  </si>
  <si>
    <t>IS_PERPETUAL</t>
  </si>
  <si>
    <t>KEEPWELL_AGREEMENT</t>
  </si>
  <si>
    <t>ISIN Code
国际证券标识码</t>
  </si>
  <si>
    <t>Security Name
债券名称</t>
  </si>
  <si>
    <t>Security Name
债券名称（中文）</t>
  </si>
  <si>
    <t>Risk rating
风险评级</t>
  </si>
  <si>
    <t>Need Derivative Knowledge?
需要衍生品知识？</t>
  </si>
  <si>
    <t>Complex Product
复杂产品？</t>
  </si>
  <si>
    <t>Issuer
发行人</t>
  </si>
  <si>
    <t>Bond Type
债券类别</t>
  </si>
  <si>
    <t>Secondary Category
二级分类</t>
  </si>
  <si>
    <t>Coupon (%)
票息率(%)</t>
  </si>
  <si>
    <t>Coupon Type
票息类型</t>
  </si>
  <si>
    <t>Coupon Frequency
派息频率（次/年)</t>
  </si>
  <si>
    <t>Callable?
可赎回？</t>
  </si>
  <si>
    <t>Payment Rank
偿债顺位</t>
  </si>
  <si>
    <t>Currency
货币</t>
  </si>
  <si>
    <t>Maturity
到期日</t>
  </si>
  <si>
    <t>Maturity years
剩余期限（年）</t>
  </si>
  <si>
    <t>Issued Amount
发行额</t>
  </si>
  <si>
    <t>A</t>
  </si>
  <si>
    <t>B</t>
  </si>
  <si>
    <t>Moody</t>
  </si>
  <si>
    <t>Fitch</t>
  </si>
  <si>
    <t>C</t>
  </si>
  <si>
    <t>D</t>
  </si>
  <si>
    <t>E</t>
  </si>
  <si>
    <t>Score</t>
  </si>
  <si>
    <t>PRR</t>
  </si>
  <si>
    <t>Exchange code
交易所</t>
  </si>
  <si>
    <t>CD?
存款证？</t>
  </si>
  <si>
    <t>Issuer Ultimate Parent Company
发行人实控主体</t>
  </si>
  <si>
    <t>Ultimate Parent Code
集团母公司股票代码</t>
  </si>
  <si>
    <t>Ultimate Parent Company
集团母公司(中文)</t>
  </si>
  <si>
    <t>First Call Date
第一赎回日</t>
  </si>
  <si>
    <t>Maturity Type
到期/赎回类型</t>
  </si>
  <si>
    <t>Defaulted?
已违约/破产?</t>
  </si>
  <si>
    <t>Subordinated?
次级债？</t>
  </si>
  <si>
    <t>Convertible?
可转换？</t>
  </si>
  <si>
    <t>Exchangeable?
可交换？</t>
  </si>
  <si>
    <t>Extendible?
可延期？</t>
  </si>
  <si>
    <t>Variable Pmt?
票息可变动？</t>
  </si>
  <si>
    <t>Step Up/Down?
票息上浮/下浮？</t>
  </si>
  <si>
    <t>Deferred Pmt
可延期付款？</t>
  </si>
  <si>
    <t>Perpetual?
永续债？</t>
  </si>
  <si>
    <t>CoCo？
应急可转债？</t>
  </si>
  <si>
    <t>Multiple Guarantor?
多担保人债券？</t>
  </si>
  <si>
    <t>Keepwell
Agreement
维好协议？</t>
  </si>
  <si>
    <t>Called?</t>
  </si>
  <si>
    <t>IND &amp; COMM BK CHINA/LUX</t>
  </si>
  <si>
    <t>FIXED</t>
  </si>
  <si>
    <t>USD</t>
  </si>
  <si>
    <t>NOT LISTED</t>
  </si>
  <si>
    <t>Y</t>
  </si>
  <si>
    <t>People's Republic of China</t>
  </si>
  <si>
    <t>601398 CH</t>
  </si>
  <si>
    <t>中国工商银行股份有限公司</t>
  </si>
  <si>
    <t>N/A</t>
  </si>
  <si>
    <t>AT MATURITY</t>
  </si>
  <si>
    <t>BANK OF CHINA/MACAU</t>
  </si>
  <si>
    <t>3988 HK</t>
  </si>
  <si>
    <t>中国银行股份有限公司</t>
  </si>
  <si>
    <t>BK OF COMMUNICATIONS/SG</t>
  </si>
  <si>
    <t>Bank of Communications Co Ltd</t>
  </si>
  <si>
    <t>3328 HK</t>
  </si>
  <si>
    <t>交通银行股份有限公司</t>
  </si>
  <si>
    <t>AGRICULTURAL BK CN/MACAO</t>
  </si>
  <si>
    <t>1288 HK</t>
  </si>
  <si>
    <t>中国农业银行股份有限公司</t>
  </si>
  <si>
    <t>GUANGZHOU RURAL BANK</t>
  </si>
  <si>
    <t>VARIABLE</t>
  </si>
  <si>
    <t>HONG KONG</t>
  </si>
  <si>
    <t>N</t>
  </si>
  <si>
    <t>1551 HK</t>
  </si>
  <si>
    <t>PERP/CALL</t>
  </si>
  <si>
    <t>XS2672283293</t>
  </si>
  <si>
    <t>中信银行(国际)</t>
  </si>
  <si>
    <t>USG8201NAC68</t>
  </si>
  <si>
    <t>中国石化</t>
  </si>
  <si>
    <t>SINOPEC GRP OVERSEAS DEV</t>
  </si>
  <si>
    <t>TRACE</t>
  </si>
  <si>
    <t>0389957D CH</t>
  </si>
  <si>
    <t>中石化海外发展有限公司</t>
  </si>
  <si>
    <t>USG8200QAC09</t>
  </si>
  <si>
    <t>USG8201JAE13</t>
  </si>
  <si>
    <t>USG82016AQ28</t>
  </si>
  <si>
    <t>USG82016AP45</t>
  </si>
  <si>
    <t>USG8189YAC87</t>
  </si>
  <si>
    <t>SINOPEC GRP OVERSEA 2012</t>
  </si>
  <si>
    <t>USG82016AM14</t>
  </si>
  <si>
    <t>SINOPEC GRP DEV 2018</t>
  </si>
  <si>
    <t>12/5/2049</t>
  </si>
  <si>
    <t>XS2179918037</t>
  </si>
  <si>
    <t>中国石油</t>
  </si>
  <si>
    <t>CNPC GLOBAL CAPITAL</t>
  </si>
  <si>
    <t>1808602D CH</t>
  </si>
  <si>
    <t>China Petroleum HongKong Hol</t>
  </si>
  <si>
    <t>23/3/2030</t>
  </si>
  <si>
    <t>USG21895AC44</t>
  </si>
  <si>
    <t>中国海洋石油</t>
  </si>
  <si>
    <t>CNOOC FINANCE 2014 ULC</t>
  </si>
  <si>
    <t>0855359D HK</t>
  </si>
  <si>
    <t>中国海洋石油国际有限公司</t>
  </si>
  <si>
    <t>US12625GAD60</t>
  </si>
  <si>
    <t>US12634GAC78</t>
  </si>
  <si>
    <t>中海油服</t>
  </si>
  <si>
    <t>XS2180875234</t>
  </si>
  <si>
    <t>COSL SINGAPORE CAPITAL</t>
  </si>
  <si>
    <t>1306486D SP</t>
  </si>
  <si>
    <t>COSL Singapore Ltd</t>
  </si>
  <si>
    <t>24/3/2030</t>
  </si>
  <si>
    <t>国家电网</t>
  </si>
  <si>
    <t>STATE GRID OVERSEAS INV</t>
  </si>
  <si>
    <t>0977006D HK</t>
  </si>
  <si>
    <t>国家电网海外投资有限公司</t>
  </si>
  <si>
    <t>USG8450LAP97</t>
  </si>
  <si>
    <t>USG8449WAD68</t>
  </si>
  <si>
    <t>SGX-ST</t>
  </si>
  <si>
    <t>CPIZ CH</t>
  </si>
  <si>
    <t>国家电力投资集团有限公司</t>
  </si>
  <si>
    <t>9/10/2024</t>
  </si>
  <si>
    <t>XS1528227827</t>
  </si>
  <si>
    <t>国家电投2016年美元债</t>
  </si>
  <si>
    <t>XS2152902479</t>
  </si>
  <si>
    <t>USG8449VAC03</t>
  </si>
  <si>
    <t>中国电力建设集团</t>
  </si>
  <si>
    <t>DIANJIAN HAIYU LTD</t>
  </si>
  <si>
    <t>2160199D HK</t>
  </si>
  <si>
    <t>Sinohydro Hong Kong Holding</t>
  </si>
  <si>
    <t>XS2269194499</t>
  </si>
  <si>
    <t>POWERCHINA RB BVI</t>
  </si>
  <si>
    <t>1369515D CH</t>
  </si>
  <si>
    <t>中电建路桥集团有限公司</t>
  </si>
  <si>
    <t>1/4/2026</t>
  </si>
  <si>
    <t>XS2455411558</t>
  </si>
  <si>
    <t>14/1/2027</t>
  </si>
  <si>
    <t>中国化工</t>
  </si>
  <si>
    <t>CNAC HK FINBRIDGE CO LTD</t>
  </si>
  <si>
    <t>1511861D CH</t>
  </si>
  <si>
    <t>中国农化国际有限公司</t>
  </si>
  <si>
    <t>XS1644429935</t>
  </si>
  <si>
    <t>XS1788515515</t>
  </si>
  <si>
    <t>XS2011969818</t>
  </si>
  <si>
    <t>XS2226808249</t>
  </si>
  <si>
    <t>XS1788513734</t>
  </si>
  <si>
    <t>XS2011969735</t>
  </si>
  <si>
    <t>XS2226808165</t>
  </si>
  <si>
    <t>#N/A Field Not Applicable</t>
  </si>
  <si>
    <t>#N/A Field Not Applicable Equity</t>
  </si>
  <si>
    <t>中国建筑国际集团</t>
  </si>
  <si>
    <t>3311 HK</t>
  </si>
  <si>
    <t>中国建筑国际</t>
  </si>
  <si>
    <t>XS2344740811</t>
  </si>
  <si>
    <t>CHINA STATE CONS FINANCE</t>
  </si>
  <si>
    <t>8/6/2026</t>
  </si>
  <si>
    <t>中国交通建设</t>
  </si>
  <si>
    <t>CCCI TREASURE LTD</t>
  </si>
  <si>
    <t>1219964D HK</t>
  </si>
  <si>
    <t>CCCC International Holding L</t>
  </si>
  <si>
    <t>XS2102905168</t>
  </si>
  <si>
    <t>21/11/2026</t>
  </si>
  <si>
    <t>XS1570263563</t>
  </si>
  <si>
    <t>中信股份</t>
  </si>
  <si>
    <t>CITIC</t>
  </si>
  <si>
    <t>CITIC CH</t>
  </si>
  <si>
    <t>中国中信集团有限公司</t>
  </si>
  <si>
    <t>XS1431266920</t>
  </si>
  <si>
    <t>XS2109790001</t>
  </si>
  <si>
    <t>中粮集团</t>
  </si>
  <si>
    <t>BLOSSOM JOY LTD</t>
  </si>
  <si>
    <t>CHKZ HK</t>
  </si>
  <si>
    <t>中粮集团(香港)有限公司</t>
  </si>
  <si>
    <t>XS2237806281</t>
  </si>
  <si>
    <t>中国五矿</t>
  </si>
  <si>
    <t>MINMETALS BOUNTEOUS FIN</t>
  </si>
  <si>
    <t>CHMNLZ HK</t>
  </si>
  <si>
    <t>中国五矿香港控股有限公司</t>
  </si>
  <si>
    <t>XS1450332256</t>
  </si>
  <si>
    <t>MCC HOLDING HK CORP LTD</t>
  </si>
  <si>
    <t>中国铝业</t>
  </si>
  <si>
    <t>CHINALCO CAPITAL HOLDING</t>
  </si>
  <si>
    <t>0876599D HK</t>
  </si>
  <si>
    <t>中铝海外控股有限公司</t>
  </si>
  <si>
    <t>XS2340059794</t>
  </si>
  <si>
    <t>3/5/2026</t>
  </si>
  <si>
    <t>XS2435557959</t>
  </si>
  <si>
    <t>24/1/2027</t>
  </si>
  <si>
    <t>XS2486840544</t>
  </si>
  <si>
    <t>中国中铁</t>
  </si>
  <si>
    <t>CHINA RAILWAY XUNJIE</t>
  </si>
  <si>
    <t>China Railway Group Ltd</t>
  </si>
  <si>
    <t>1431644D HK</t>
  </si>
  <si>
    <t>铁工(香港)财资管理有限公司</t>
  </si>
  <si>
    <t>XS1856800450</t>
  </si>
  <si>
    <t>招商局港口</t>
  </si>
  <si>
    <t>CMHI FINANCE BVI CO LTD</t>
  </si>
  <si>
    <t>144 HK</t>
  </si>
  <si>
    <t>XS2140041786</t>
  </si>
  <si>
    <t>中国旅游集团</t>
  </si>
  <si>
    <t>SUNNY EXPRESS</t>
  </si>
  <si>
    <t>CHCOCZ CH</t>
  </si>
  <si>
    <t>中国旅游集团有限公司</t>
  </si>
  <si>
    <t>XS2066347076</t>
  </si>
  <si>
    <t>XS2355517728</t>
  </si>
  <si>
    <t>现代牧业</t>
  </si>
  <si>
    <t>CHINA MODERN DAIRY HOLDI</t>
  </si>
  <si>
    <t>China Mengniu Dairy Co Ltd</t>
  </si>
  <si>
    <t>2319 HK</t>
  </si>
  <si>
    <t>蒙牛乳业</t>
  </si>
  <si>
    <t>14/6/2026</t>
  </si>
  <si>
    <t>USG3066DAA75</t>
  </si>
  <si>
    <t>新奥能源</t>
  </si>
  <si>
    <t>ENN ENERGY HOLDINGS LTD</t>
  </si>
  <si>
    <t>ENN Energy Holdings Ltd</t>
  </si>
  <si>
    <t>2688 HK</t>
  </si>
  <si>
    <t>17/4/2027</t>
  </si>
  <si>
    <t>腾讯</t>
  </si>
  <si>
    <t>TENCENT HOLDINGS LTD</t>
  </si>
  <si>
    <t>Tencent Holdings Ltd</t>
  </si>
  <si>
    <t>700 HK</t>
  </si>
  <si>
    <t>腾讯控股</t>
  </si>
  <si>
    <t>US88032XAN49</t>
  </si>
  <si>
    <t>11/1/2029</t>
  </si>
  <si>
    <t>US88032XAU81</t>
  </si>
  <si>
    <t>3/3/2030</t>
  </si>
  <si>
    <t>US88032XBA19</t>
  </si>
  <si>
    <t>US88032XAH70</t>
  </si>
  <si>
    <t>US88032XBB91</t>
  </si>
  <si>
    <t>US88032XAQ79</t>
  </si>
  <si>
    <t>US88032XAV64</t>
  </si>
  <si>
    <t>US88032XBC74</t>
  </si>
  <si>
    <t>US88032XAW48</t>
  </si>
  <si>
    <t>US88032XBD57</t>
  </si>
  <si>
    <t>US88032XAM65</t>
  </si>
  <si>
    <t>US88032XAG97</t>
  </si>
  <si>
    <t>腾讯音乐娱乐集团</t>
  </si>
  <si>
    <t>US88034PAB58</t>
  </si>
  <si>
    <t>TENCENT MUSIC ENT GRP</t>
  </si>
  <si>
    <t>NEW YORK</t>
  </si>
  <si>
    <t>3/6/2030</t>
  </si>
  <si>
    <t>US47215PAC05</t>
  </si>
  <si>
    <t>京东</t>
  </si>
  <si>
    <t>JD.COM INC</t>
  </si>
  <si>
    <t>JD.com Inc</t>
  </si>
  <si>
    <t>JD US</t>
  </si>
  <si>
    <t>京东集团</t>
  </si>
  <si>
    <t>US47215PAE60</t>
  </si>
  <si>
    <t>14/10/2029</t>
  </si>
  <si>
    <t>US01609WAV46</t>
  </si>
  <si>
    <t>阿里巴巴</t>
  </si>
  <si>
    <t>ALIBABA GROUP HOLDING</t>
  </si>
  <si>
    <t>Alibaba Group Holding Ltd</t>
  </si>
  <si>
    <t>BABA US</t>
  </si>
  <si>
    <t>6/6/2047</t>
  </si>
  <si>
    <t>US01609WAZ59</t>
  </si>
  <si>
    <t>9/8/2050</t>
  </si>
  <si>
    <t>US01609WAT99</t>
  </si>
  <si>
    <t>US01609WAX02</t>
  </si>
  <si>
    <t>US01609WAR34</t>
  </si>
  <si>
    <t>US01609WAU62</t>
  </si>
  <si>
    <t>US01609WAY84</t>
  </si>
  <si>
    <t>US01609WAW29</t>
  </si>
  <si>
    <t>US01609WBA99</t>
  </si>
  <si>
    <t>US056752AL23</t>
  </si>
  <si>
    <t>百度</t>
  </si>
  <si>
    <t>BAIDU INC</t>
  </si>
  <si>
    <t>Baidu Inc</t>
  </si>
  <si>
    <t>BIDU US</t>
  </si>
  <si>
    <t>29/12/2027</t>
  </si>
  <si>
    <t>US056752AR92</t>
  </si>
  <si>
    <t>7/1/2030</t>
  </si>
  <si>
    <t>US056752AS75</t>
  </si>
  <si>
    <t>US056752AV05</t>
  </si>
  <si>
    <t>US056752AT58</t>
  </si>
  <si>
    <t>US056752AU22</t>
  </si>
  <si>
    <t>USY77108AA93</t>
  </si>
  <si>
    <t>小米集团</t>
  </si>
  <si>
    <t>XIAOMI BEST TIME INTL</t>
  </si>
  <si>
    <t>Xiaomi Corp</t>
  </si>
  <si>
    <t>1810 HK</t>
  </si>
  <si>
    <t>29/1/2030</t>
  </si>
  <si>
    <t>USY77108AD33</t>
  </si>
  <si>
    <t>USY77108AF80</t>
  </si>
  <si>
    <t>US948596AE12</t>
  </si>
  <si>
    <t>微博公司</t>
  </si>
  <si>
    <t>WEIBO CORP</t>
  </si>
  <si>
    <t>Weibo Corp</t>
  </si>
  <si>
    <t>WB US</t>
  </si>
  <si>
    <t>8/4/2030</t>
  </si>
  <si>
    <t>16/4/2025</t>
  </si>
  <si>
    <t>美团</t>
  </si>
  <si>
    <t>MEITUAN</t>
  </si>
  <si>
    <t>Meituan</t>
  </si>
  <si>
    <t>3690 HK</t>
  </si>
  <si>
    <t>美团－Ｗ</t>
  </si>
  <si>
    <t>USG59669AC89</t>
  </si>
  <si>
    <t>28/7/2030</t>
  </si>
  <si>
    <t>瑞声科技</t>
  </si>
  <si>
    <t>AAC TECHNOLOGIES HOLDING</t>
  </si>
  <si>
    <t>AAC Technologies Holdings Inc</t>
  </si>
  <si>
    <t>2018 HK</t>
  </si>
  <si>
    <t>27/11/2022</t>
  </si>
  <si>
    <t>XS2341038656</t>
  </si>
  <si>
    <t>XS2342248593</t>
  </si>
  <si>
    <t>联想集团</t>
  </si>
  <si>
    <t>LENOVO GROUP LTD</t>
  </si>
  <si>
    <t>Lenovo Group Ltd</t>
  </si>
  <si>
    <t>992 HK</t>
  </si>
  <si>
    <t>USY5257YAJ65</t>
  </si>
  <si>
    <t>2/8/2030</t>
  </si>
  <si>
    <t>XS2393797530</t>
  </si>
  <si>
    <t>远东宏信</t>
  </si>
  <si>
    <t>FAR EAST HORIZON LTD</t>
  </si>
  <si>
    <t>Far East Horizon Ltd</t>
  </si>
  <si>
    <t>3360 HK</t>
  </si>
  <si>
    <t>US66980Q2C05</t>
  </si>
  <si>
    <t>中银航空租赁</t>
  </si>
  <si>
    <t>BOC AVIATION USA CORP</t>
  </si>
  <si>
    <t>2588 HK</t>
  </si>
  <si>
    <t>3/2/2033</t>
  </si>
  <si>
    <t>CLP Holdings Ltd</t>
  </si>
  <si>
    <t>881494Z HK</t>
  </si>
  <si>
    <t>CLP Power Hong Kong Ltd</t>
  </si>
  <si>
    <t>USG91139AK43</t>
  </si>
  <si>
    <t>台积电</t>
  </si>
  <si>
    <t>TSMC GLOBAL LTD</t>
  </si>
  <si>
    <t>Taiwan Semiconductor Manufactu</t>
  </si>
  <si>
    <t>2330 TT</t>
  </si>
  <si>
    <t>22/6/2027</t>
  </si>
  <si>
    <t>XS2055636109</t>
  </si>
  <si>
    <t>香港电讯</t>
  </si>
  <si>
    <t>HKT CAPITAL NO 5 LTD</t>
  </si>
  <si>
    <t>PCCW Ltd</t>
  </si>
  <si>
    <t>HKTHL HK</t>
  </si>
  <si>
    <t>Hong Kong Telecommunications</t>
  </si>
  <si>
    <t>USG2182GAA16</t>
  </si>
  <si>
    <t>长和</t>
  </si>
  <si>
    <t>USG2176WAB21</t>
  </si>
  <si>
    <t>USG2177UAB55</t>
  </si>
  <si>
    <t>USG2176DAA66</t>
  </si>
  <si>
    <t>USG2181LAA10</t>
  </si>
  <si>
    <t>USG2182GAB98</t>
  </si>
  <si>
    <t>USG2182GAC71</t>
  </si>
  <si>
    <t>USG2176DAB40</t>
  </si>
  <si>
    <t>USG2181LAB92</t>
  </si>
  <si>
    <t>USG46715AC56</t>
  </si>
  <si>
    <t>USG4672CAC94</t>
  </si>
  <si>
    <t>USG21819AA80</t>
  </si>
  <si>
    <t>CK HUTCHISON INTL 23</t>
  </si>
  <si>
    <t>CK Hutchison Holdings Ltd</t>
  </si>
  <si>
    <t>1 HK</t>
  </si>
  <si>
    <t>21/3/2028</t>
  </si>
  <si>
    <t>USG21819AB63</t>
  </si>
  <si>
    <t>21/1/2033</t>
  </si>
  <si>
    <t>USY3422VCW64</t>
  </si>
  <si>
    <t>香港政府绿色债券计划</t>
  </si>
  <si>
    <t>LONDON</t>
  </si>
  <si>
    <t>Hong Kong Special Administrati</t>
  </si>
  <si>
    <t>3343935Z HK</t>
  </si>
  <si>
    <t>香港特别行政区政府</t>
  </si>
  <si>
    <t>USY000AKAF44</t>
  </si>
  <si>
    <t>香港机场管理局</t>
  </si>
  <si>
    <t>AIRPORT AUTHORITY HK</t>
  </si>
  <si>
    <t>12/12/2027</t>
  </si>
  <si>
    <t>USY000AKAG27</t>
  </si>
  <si>
    <t>12/11/2029</t>
  </si>
  <si>
    <t>USY000AKAH00</t>
  </si>
  <si>
    <t>12/10/2032</t>
  </si>
  <si>
    <t>XS2264054706</t>
  </si>
  <si>
    <t>USY000AKAB30</t>
  </si>
  <si>
    <t>XS2264055182</t>
  </si>
  <si>
    <t>XS1934321404</t>
  </si>
  <si>
    <t>USY00284AW20</t>
  </si>
  <si>
    <t>USY000AKAC13</t>
  </si>
  <si>
    <t>USY00284AX03</t>
  </si>
  <si>
    <t>USY000AKAD95</t>
  </si>
  <si>
    <t>USY000AKAE78</t>
  </si>
  <si>
    <t>Municipality of Beijing China</t>
  </si>
  <si>
    <t>XS1717856261</t>
  </si>
  <si>
    <t>南京扬子国资</t>
  </si>
  <si>
    <t>NANJING YANG ZI STATE-OW</t>
  </si>
  <si>
    <t>Municipality of Nanjing</t>
  </si>
  <si>
    <t>XS2337489350</t>
  </si>
  <si>
    <t>重庆南岸城建</t>
  </si>
  <si>
    <t>CHONGQING NANAN CON DEV</t>
  </si>
  <si>
    <t>Chongqing Nan'an District Fina</t>
  </si>
  <si>
    <t>1436439D CH</t>
  </si>
  <si>
    <t>重庆市南岸区财政局</t>
  </si>
  <si>
    <t>CHENGDU COMM INVST GROUP</t>
  </si>
  <si>
    <t>Municipality of Chengdu</t>
  </si>
  <si>
    <t>1764930D CH</t>
  </si>
  <si>
    <t>成都市国有资产监督管理委员会</t>
  </si>
  <si>
    <t>Province of Shandong China</t>
  </si>
  <si>
    <t>华润置地</t>
  </si>
  <si>
    <t>CHINA RESOURCES LAND LTD</t>
  </si>
  <si>
    <t>39838Z HK</t>
  </si>
  <si>
    <t>CRH Land Ltd</t>
  </si>
  <si>
    <t>XS1950126109</t>
  </si>
  <si>
    <t>中海外</t>
  </si>
  <si>
    <t>CHINA OVERSEAS FIN KY VI</t>
  </si>
  <si>
    <t>688 HK</t>
  </si>
  <si>
    <t>中国海外发展</t>
  </si>
  <si>
    <t>XS2026426085</t>
  </si>
  <si>
    <t>XS1075180379</t>
  </si>
  <si>
    <t>POLY REAL ESTATE FINANCE</t>
  </si>
  <si>
    <t>XS2216209333</t>
  </si>
  <si>
    <t>希慎兴业</t>
  </si>
  <si>
    <t>ELECT GLOBAL INV LTD</t>
  </si>
  <si>
    <t>Hysan Development Co Ltd</t>
  </si>
  <si>
    <t>14 HK</t>
  </si>
  <si>
    <t>25/8/2023</t>
  </si>
  <si>
    <t>XS2227047151</t>
  </si>
  <si>
    <t>长实集团</t>
  </si>
  <si>
    <t>PANTHER VENTURES LTD</t>
  </si>
  <si>
    <t>CK Asset Holdings Ltd</t>
  </si>
  <si>
    <t>1113 HK</t>
  </si>
  <si>
    <t>17/9/2023</t>
  </si>
  <si>
    <t>XS1668531335</t>
  </si>
  <si>
    <t>长江基建集团</t>
  </si>
  <si>
    <t>PHOENIX LEAD LTD</t>
  </si>
  <si>
    <t>1038 HK</t>
  </si>
  <si>
    <t>23/8/2022</t>
  </si>
  <si>
    <t>XS2327458191</t>
  </si>
  <si>
    <t>CHEUNG KONG INFRA FIN BV</t>
  </si>
  <si>
    <t>2/6/2026</t>
  </si>
  <si>
    <t>XS2365668891</t>
  </si>
  <si>
    <t>29/7/2026</t>
  </si>
  <si>
    <t>US594918BC73</t>
  </si>
  <si>
    <t>微软公司</t>
  </si>
  <si>
    <t>MICROSOFT CORP</t>
  </si>
  <si>
    <t>Microsoft Corp</t>
  </si>
  <si>
    <t>MSFT US</t>
  </si>
  <si>
    <t>12/8/2034</t>
  </si>
  <si>
    <t>US594918BL72</t>
  </si>
  <si>
    <t>3/5/2045</t>
  </si>
  <si>
    <t>US037833EJ59</t>
  </si>
  <si>
    <t>苹果公司</t>
  </si>
  <si>
    <t>APPLE INC</t>
  </si>
  <si>
    <t>Apple Inc</t>
  </si>
  <si>
    <t>AAPL US</t>
  </si>
  <si>
    <t>5/5/2031</t>
  </si>
  <si>
    <t>US037833EV87</t>
  </si>
  <si>
    <t>10/2/2033</t>
  </si>
  <si>
    <t>US037833BH21</t>
  </si>
  <si>
    <t>US037833EK23</t>
  </si>
  <si>
    <t>5/2/2051</t>
  </si>
  <si>
    <t>US037833EA41</t>
  </si>
  <si>
    <t>20/2/2060</t>
  </si>
  <si>
    <t>US00206RML32</t>
  </si>
  <si>
    <t>AT&amp;T</t>
  </si>
  <si>
    <t>AT&amp;T INC</t>
  </si>
  <si>
    <t>AT&amp;T Inc</t>
  </si>
  <si>
    <t>T US</t>
  </si>
  <si>
    <t>美国电话电报公司</t>
  </si>
  <si>
    <t>25/3/2023</t>
  </si>
  <si>
    <t>US00206RKH48</t>
  </si>
  <si>
    <t>1/11/2031</t>
  </si>
  <si>
    <t>US00206RMM15</t>
  </si>
  <si>
    <t>1/9/2033</t>
  </si>
  <si>
    <t>US00206RMT67</t>
  </si>
  <si>
    <t>15/11/2033</t>
  </si>
  <si>
    <t>US023135CR56</t>
  </si>
  <si>
    <t>亚马逊公司</t>
  </si>
  <si>
    <t>AMAZON.COM INC</t>
  </si>
  <si>
    <t>Amazon.com Inc</t>
  </si>
  <si>
    <t>AMZN US</t>
  </si>
  <si>
    <t>1/9/2032</t>
  </si>
  <si>
    <t>US023135BJ40</t>
  </si>
  <si>
    <t>22/2/2047</t>
  </si>
  <si>
    <t>US02079KAD90</t>
  </si>
  <si>
    <t>Alphabet公司</t>
  </si>
  <si>
    <t>ALPHABET INC</t>
  </si>
  <si>
    <t>Alphabet Inc</t>
  </si>
  <si>
    <t>GOOGL US</t>
  </si>
  <si>
    <t>15/5/2030</t>
  </si>
  <si>
    <t>US02079KAG22</t>
  </si>
  <si>
    <t>15/2/2060</t>
  </si>
  <si>
    <t>US30303M8N52</t>
  </si>
  <si>
    <t>Meta平台</t>
  </si>
  <si>
    <t>META PLATFORMS INC</t>
  </si>
  <si>
    <t>Meta Platforms Inc</t>
  </si>
  <si>
    <t>META US</t>
  </si>
  <si>
    <t>Meta平台股份有限公司</t>
  </si>
  <si>
    <t>15/2/2033</t>
  </si>
  <si>
    <t>US68389XCP87</t>
  </si>
  <si>
    <t>甲骨文</t>
  </si>
  <si>
    <t>ORACLE CORP</t>
  </si>
  <si>
    <t>Oracle Corp</t>
  </si>
  <si>
    <t>ORCL US</t>
  </si>
  <si>
    <t>6/11/2032</t>
  </si>
  <si>
    <t>US458140CD04</t>
  </si>
  <si>
    <t>英特尔</t>
  </si>
  <si>
    <t>INTEL CORP</t>
  </si>
  <si>
    <t>Intel Corp</t>
  </si>
  <si>
    <t>INTC US</t>
  </si>
  <si>
    <t>US458140CE86</t>
  </si>
  <si>
    <t>10/1/2028</t>
  </si>
  <si>
    <t>US458140CG35</t>
  </si>
  <si>
    <t>10/11/2032</t>
  </si>
  <si>
    <t>US458140CB48</t>
  </si>
  <si>
    <t>5/2/2052</t>
  </si>
  <si>
    <t>US67066GAF19</t>
  </si>
  <si>
    <t>英伟达</t>
  </si>
  <si>
    <t>NVIDIA CORP</t>
  </si>
  <si>
    <t>NVIDIA Corp</t>
  </si>
  <si>
    <t>NVDA US</t>
  </si>
  <si>
    <t>1/1/2030</t>
  </si>
  <si>
    <t>US007903BF39</t>
  </si>
  <si>
    <t xml:space="preserve">  超威半导体</t>
  </si>
  <si>
    <t>ADVANCED MICRO DEVICES</t>
  </si>
  <si>
    <t>Advanced Micro Devices Inc</t>
  </si>
  <si>
    <t>AMD US</t>
  </si>
  <si>
    <t>AMD公司</t>
  </si>
  <si>
    <t>1/3/2032</t>
  </si>
  <si>
    <t>US595112BZ51</t>
  </si>
  <si>
    <t>美光科技股份有限公司</t>
  </si>
  <si>
    <t>MICRON TECHNOLOGY INC</t>
  </si>
  <si>
    <t>Micron Technology Inc</t>
  </si>
  <si>
    <t>MU US</t>
  </si>
  <si>
    <t>9/11/2032</t>
  </si>
  <si>
    <t>US24703TAD81</t>
  </si>
  <si>
    <t>DELL INT LLC / EMC CORP</t>
  </si>
  <si>
    <t>FRANKFURT</t>
  </si>
  <si>
    <t>Dell Technologies Inc</t>
  </si>
  <si>
    <t>DELL US</t>
  </si>
  <si>
    <t>戴尔科技公司</t>
  </si>
  <si>
    <t>15/3/2026</t>
  </si>
  <si>
    <t>US40434LAN55</t>
  </si>
  <si>
    <t>惠普</t>
  </si>
  <si>
    <t>HP INC</t>
  </si>
  <si>
    <t>HP Inc</t>
  </si>
  <si>
    <t>HPQ US</t>
  </si>
  <si>
    <t>15/10/2032</t>
  </si>
  <si>
    <t>US64110LAS51</t>
  </si>
  <si>
    <t>奈飞公司</t>
  </si>
  <si>
    <t>NETFLIX INC</t>
  </si>
  <si>
    <t>Netflix Inc</t>
  </si>
  <si>
    <t>NFLX US</t>
  </si>
  <si>
    <t>US084664CR08</t>
  </si>
  <si>
    <t>Berkshire Hathaway Inc</t>
  </si>
  <si>
    <t>BRK/A US</t>
  </si>
  <si>
    <t>伯克希尔哈撒韦公司</t>
  </si>
  <si>
    <t>15/7/2048</t>
  </si>
  <si>
    <t>US097023CU76</t>
  </si>
  <si>
    <t>波音公司</t>
  </si>
  <si>
    <t>BOEING CO</t>
  </si>
  <si>
    <t>Boeing Co/The</t>
  </si>
  <si>
    <t>BA US</t>
  </si>
  <si>
    <t>波音</t>
  </si>
  <si>
    <t>1/3/2027</t>
  </si>
  <si>
    <t>US031162DS61</t>
  </si>
  <si>
    <t>安进公司</t>
  </si>
  <si>
    <t>AMGEN INC</t>
  </si>
  <si>
    <t>Amgen Inc</t>
  </si>
  <si>
    <t>AMGN US</t>
  </si>
  <si>
    <t>2/9/2042</t>
  </si>
  <si>
    <t>US63111XAL55</t>
  </si>
  <si>
    <t>纳斯达克股份有限公司</t>
  </si>
  <si>
    <t>NASDAQ INC</t>
  </si>
  <si>
    <t>Nasdaq Inc</t>
  </si>
  <si>
    <t>NDAQ US</t>
  </si>
  <si>
    <t>28/12/2062</t>
  </si>
  <si>
    <t>USF29416AC23</t>
  </si>
  <si>
    <t>法国电力</t>
  </si>
  <si>
    <t>ELECTRICITE DE FRANCE SA</t>
  </si>
  <si>
    <t>French Republic</t>
  </si>
  <si>
    <t>223727Z FP</t>
  </si>
  <si>
    <t>法兰西共和国</t>
  </si>
  <si>
    <t>23/2/2033</t>
  </si>
  <si>
    <t>US892331AM12</t>
  </si>
  <si>
    <t>丰田汽车</t>
  </si>
  <si>
    <t>TOYOTA MOTOR CORP</t>
  </si>
  <si>
    <t>Toyota Motor Corp</t>
  </si>
  <si>
    <t>7203 JP</t>
  </si>
  <si>
    <t>25/2/2026</t>
  </si>
  <si>
    <t>USU5876JAG05</t>
  </si>
  <si>
    <t xml:space="preserve">  奔驰集团</t>
  </si>
  <si>
    <t>MERCEDES-BENZ FIN NA</t>
  </si>
  <si>
    <t>Mercedes-Benz Group AG</t>
  </si>
  <si>
    <t>3143Z US</t>
  </si>
  <si>
    <t>梅赛德斯-奔驰北美公司</t>
  </si>
  <si>
    <t>XS2338042828</t>
  </si>
  <si>
    <t>现代汽车</t>
  </si>
  <si>
    <t>HYUNDAI MOTOR MANU INDO</t>
  </si>
  <si>
    <t>Hyundai Motor Co</t>
  </si>
  <si>
    <t>005380 KS</t>
  </si>
  <si>
    <t>现代汽车公司</t>
  </si>
  <si>
    <t>XS2134363170</t>
  </si>
  <si>
    <t>阿联酋迪拜国民银行AT1</t>
  </si>
  <si>
    <t>EMIRATES NBD BANK PJSC</t>
  </si>
  <si>
    <t>NASDAQ DUBAI</t>
  </si>
  <si>
    <t>Emirate of Dubai United Arab E</t>
  </si>
  <si>
    <t>2680382Z UH</t>
  </si>
  <si>
    <t>Investment Corp of Dubai</t>
  </si>
  <si>
    <t>9/4/2026</t>
  </si>
  <si>
    <t>US96122UAA25</t>
  </si>
  <si>
    <t>西太平洋银行(新西兰)AT1</t>
  </si>
  <si>
    <t>WESTPAC BANKING CORP NZ</t>
  </si>
  <si>
    <t>Westpac Banking Corp</t>
  </si>
  <si>
    <t>WBC AU</t>
  </si>
  <si>
    <t>西太平洋银行公司</t>
  </si>
  <si>
    <t>21/9/2027</t>
  </si>
  <si>
    <t>USQ08328AA64</t>
  </si>
  <si>
    <t>澳盛银行AT1</t>
  </si>
  <si>
    <t>AUST &amp; NZ BANKING GRP/UK</t>
  </si>
  <si>
    <t>AUSTRALIA</t>
  </si>
  <si>
    <t>ANZ Group Holdings Ltd</t>
  </si>
  <si>
    <t>AN3 AU</t>
  </si>
  <si>
    <t>澳新银行集团有限公司</t>
  </si>
  <si>
    <t>15/6/2026</t>
  </si>
  <si>
    <t>汇丰控股AT1</t>
  </si>
  <si>
    <t>HSBC HOLDINGS PLC</t>
  </si>
  <si>
    <t>EURONEXT-DUBLIN</t>
  </si>
  <si>
    <t>HSBC Holdings PLC</t>
  </si>
  <si>
    <t>HSBA LN</t>
  </si>
  <si>
    <t>汇丰控股</t>
  </si>
  <si>
    <t>US404280CP20</t>
  </si>
  <si>
    <t>9/3/2026</t>
  </si>
  <si>
    <t>US404280BL25</t>
  </si>
  <si>
    <t>22/5/2027</t>
  </si>
  <si>
    <t>US404280BP39</t>
  </si>
  <si>
    <t>23/3/2028</t>
  </si>
  <si>
    <t>US404280DT33</t>
  </si>
  <si>
    <t>7/3/2028</t>
  </si>
  <si>
    <t>US404280CQ03</t>
  </si>
  <si>
    <t>9/3/2031</t>
  </si>
  <si>
    <t>法国农业信贷银行AT1</t>
  </si>
  <si>
    <t>CREDIT AGRICOLE SA</t>
  </si>
  <si>
    <t>Credit Agricole Group</t>
  </si>
  <si>
    <t>464968Z FP</t>
  </si>
  <si>
    <t>Rue La Boetie SAS</t>
  </si>
  <si>
    <t>USF2R125CJ25</t>
  </si>
  <si>
    <t>23/3/2029</t>
  </si>
  <si>
    <t>US65559D2A65</t>
  </si>
  <si>
    <t>北欧联合银行AT1</t>
  </si>
  <si>
    <t>NORDEA BANK ABP</t>
  </si>
  <si>
    <t>Nordea Bank Abp</t>
  </si>
  <si>
    <t>NDA FH</t>
  </si>
  <si>
    <t>北欧联合银行</t>
  </si>
  <si>
    <t>26/3/2026</t>
  </si>
  <si>
    <t>US65559D2D05</t>
  </si>
  <si>
    <t>1/3/2029</t>
  </si>
  <si>
    <t>XS0229561831</t>
  </si>
  <si>
    <t>通用电气</t>
  </si>
  <si>
    <t>GENERAL ELECTRIC CO</t>
  </si>
  <si>
    <t>General Electric Co</t>
  </si>
  <si>
    <t>GE US</t>
  </si>
  <si>
    <t>US53079QAC15</t>
  </si>
  <si>
    <t>利宝互助保险</t>
  </si>
  <si>
    <t>中国政府海外债券</t>
  </si>
  <si>
    <t>XS1706605281</t>
  </si>
  <si>
    <t>XS1891574441</t>
  </si>
  <si>
    <t>XS2084425110</t>
  </si>
  <si>
    <t>USY15025AC67</t>
  </si>
  <si>
    <t>XS1891577030</t>
  </si>
  <si>
    <t>USY15025AD41</t>
  </si>
  <si>
    <t>XS2330495651</t>
  </si>
  <si>
    <t>中国航空汽车系统控股</t>
  </si>
  <si>
    <t>中铝香港投资</t>
  </si>
  <si>
    <t>XS2366272412</t>
  </si>
  <si>
    <t>XS2621319040</t>
  </si>
  <si>
    <t>中国人寿保险(海外)股份有限公</t>
  </si>
  <si>
    <t>XS2056378347</t>
  </si>
  <si>
    <t>XS0852986313</t>
  </si>
  <si>
    <t>XS0985567881</t>
  </si>
  <si>
    <t>XS1451270687</t>
  </si>
  <si>
    <t>中铁迅捷</t>
  </si>
  <si>
    <t>先正达</t>
  </si>
  <si>
    <t>USN84413CG11</t>
  </si>
  <si>
    <t>USN84413CN61</t>
  </si>
  <si>
    <t>XS2358216211</t>
  </si>
  <si>
    <t>中国金茂</t>
  </si>
  <si>
    <t>XS2208935374</t>
  </si>
  <si>
    <t>中国建投致信</t>
  </si>
  <si>
    <t>XS2116905691</t>
  </si>
  <si>
    <t>融实国际</t>
  </si>
  <si>
    <t>XS1989705063</t>
  </si>
  <si>
    <t>中国中化</t>
  </si>
  <si>
    <t>USG8185TAB55</t>
  </si>
  <si>
    <t>中国长江三峡集团</t>
  </si>
  <si>
    <t>USG8850LAG52</t>
  </si>
  <si>
    <t>XS2053345992</t>
  </si>
  <si>
    <t>XS2356271168</t>
  </si>
  <si>
    <t>XS2314498333</t>
  </si>
  <si>
    <t>北京首都开发</t>
  </si>
  <si>
    <t>XS1733835257</t>
  </si>
  <si>
    <t>成都交通投资集团</t>
  </si>
  <si>
    <t>XS1442177645</t>
  </si>
  <si>
    <t>广州地铁投融资(维京)</t>
  </si>
  <si>
    <t>XS2226669880</t>
  </si>
  <si>
    <t>上海国际港务</t>
  </si>
  <si>
    <t>XS2049589042</t>
  </si>
  <si>
    <t>XS2187635375</t>
  </si>
  <si>
    <t>XS2364642293</t>
  </si>
  <si>
    <t>绍兴市城市建设投资集团有限公</t>
  </si>
  <si>
    <t>XS2357032460</t>
  </si>
  <si>
    <t>深圳高速公路集团股份</t>
  </si>
  <si>
    <t>XS2335142175</t>
  </si>
  <si>
    <t>北京控股</t>
  </si>
  <si>
    <t>XS2335142415</t>
  </si>
  <si>
    <t>XS2278178012</t>
  </si>
  <si>
    <t>北京市保障性住房建设投资中心</t>
  </si>
  <si>
    <t>XS2266935993</t>
  </si>
  <si>
    <t>四川发展</t>
  </si>
  <si>
    <t>中国进出口银行</t>
  </si>
  <si>
    <t>XS2243948457</t>
  </si>
  <si>
    <t>中国银行/香港</t>
  </si>
  <si>
    <t>XS2334572562</t>
  </si>
  <si>
    <t>中国银行/卢森堡</t>
  </si>
  <si>
    <t>XS1599276109</t>
  </si>
  <si>
    <t>中国银行/澳门</t>
  </si>
  <si>
    <t>XS2592797398</t>
  </si>
  <si>
    <t>东亚银行</t>
  </si>
  <si>
    <t>XS2381248835</t>
  </si>
  <si>
    <t>国家开发银行</t>
  </si>
  <si>
    <t>XS1422334448</t>
  </si>
  <si>
    <t>XS1553212025</t>
  </si>
  <si>
    <t>XS2247216257</t>
  </si>
  <si>
    <t>XS1553212371</t>
  </si>
  <si>
    <t>XS1395523779</t>
  </si>
  <si>
    <t>XS1575045338</t>
  </si>
  <si>
    <t>XS2423359459</t>
  </si>
  <si>
    <t>XS2328261263</t>
  </si>
  <si>
    <t>友邦保险</t>
  </si>
  <si>
    <t>US00131MAP86</t>
  </si>
  <si>
    <t>US00131MAK99</t>
  </si>
  <si>
    <t>XS1572322409</t>
  </si>
  <si>
    <t>交银租赁</t>
  </si>
  <si>
    <t>XS1748890313</t>
  </si>
  <si>
    <t>US09681MAB46</t>
  </si>
  <si>
    <t>US09681MAK45</t>
  </si>
  <si>
    <t>US09681MAS70</t>
  </si>
  <si>
    <t>XS2207824926</t>
  </si>
  <si>
    <t>XS2287540053</t>
  </si>
  <si>
    <t>国任财产保险股份</t>
  </si>
  <si>
    <t>XS2306072732</t>
  </si>
  <si>
    <t>国泰君安国际</t>
  </si>
  <si>
    <t>XS2333222292</t>
  </si>
  <si>
    <t>国泰君安控股</t>
  </si>
  <si>
    <t>工银国际租赁财务</t>
  </si>
  <si>
    <t>USY3R559AL64</t>
  </si>
  <si>
    <t>中国平安保险海外（控股）</t>
  </si>
  <si>
    <t>XS1994698436</t>
  </si>
  <si>
    <t>XS2301842758</t>
  </si>
  <si>
    <t>XS2334569774</t>
  </si>
  <si>
    <t>申万宏源证券</t>
  </si>
  <si>
    <t>XS1394990003</t>
  </si>
  <si>
    <t>阳光人寿保险股份</t>
  </si>
  <si>
    <t>中国东方资产</t>
  </si>
  <si>
    <t>XS1692177774</t>
  </si>
  <si>
    <t>XS1964673435</t>
  </si>
  <si>
    <t>XS2255665007</t>
  </si>
  <si>
    <t>中国信达资产管理</t>
  </si>
  <si>
    <t>XS2662422802</t>
  </si>
  <si>
    <t>XS1573135099</t>
  </si>
  <si>
    <t>XS2133246590</t>
  </si>
  <si>
    <t>XS1757392540</t>
  </si>
  <si>
    <t>XS1948752826</t>
  </si>
  <si>
    <t>XS2133246327</t>
  </si>
  <si>
    <t>XS1757392896</t>
  </si>
  <si>
    <t>XS1645684827</t>
  </si>
  <si>
    <t>中国长城国际控股(III</t>
  </si>
  <si>
    <t>XS2206799004</t>
  </si>
  <si>
    <t>中国长城国际控股(V)</t>
  </si>
  <si>
    <t>XS1422790615</t>
  </si>
  <si>
    <t>华融金融II</t>
  </si>
  <si>
    <t>XS1515240015</t>
  </si>
  <si>
    <t>XS2190958301</t>
  </si>
  <si>
    <t>青山发电</t>
  </si>
  <si>
    <t>XS2307742267</t>
  </si>
  <si>
    <t>香港中华电力融资</t>
  </si>
  <si>
    <t>XS2193950354</t>
  </si>
  <si>
    <t>XS2364591367</t>
  </si>
  <si>
    <t>XS2193950271</t>
  </si>
  <si>
    <t>XS1438451848</t>
  </si>
  <si>
    <t>XS2414130711</t>
  </si>
  <si>
    <t>XS1401202517</t>
  </si>
  <si>
    <t>港灯电力金融</t>
  </si>
  <si>
    <t>XS2181902789</t>
  </si>
  <si>
    <t>XS2219618548</t>
  </si>
  <si>
    <t>XS2325157910</t>
  </si>
  <si>
    <t>怡和</t>
  </si>
  <si>
    <t>XS2325158488</t>
  </si>
  <si>
    <t>XS1509084775</t>
  </si>
  <si>
    <t>港铁公司</t>
  </si>
  <si>
    <t>XS2213668085</t>
  </si>
  <si>
    <t>XS2457484181</t>
  </si>
  <si>
    <t>港华燃气</t>
  </si>
  <si>
    <t>XS2186093923</t>
  </si>
  <si>
    <t>USG3066LAF88</t>
  </si>
  <si>
    <t>US47215PAF36</t>
  </si>
  <si>
    <t>XS2099049699</t>
  </si>
  <si>
    <t>XS2328392951</t>
  </si>
  <si>
    <t>中油燃气</t>
  </si>
  <si>
    <t>XS2346524783</t>
  </si>
  <si>
    <t>西部水泥</t>
  </si>
  <si>
    <t>XS2320779213</t>
  </si>
  <si>
    <t>中国水务</t>
  </si>
  <si>
    <t>eHi 租车</t>
  </si>
  <si>
    <t>XS2384059122</t>
  </si>
  <si>
    <t>新濠影汇</t>
  </si>
  <si>
    <t>澳门博彩</t>
  </si>
  <si>
    <t>USG85381AF13</t>
  </si>
  <si>
    <t>USG5975LAF34</t>
  </si>
  <si>
    <t>USG5975LAE68</t>
  </si>
  <si>
    <t>US58547DAD12</t>
  </si>
  <si>
    <t>US58547DAE94</t>
  </si>
  <si>
    <t>永利澳门</t>
  </si>
  <si>
    <t>USG98149AH33</t>
  </si>
  <si>
    <t>USG98149AE02</t>
  </si>
  <si>
    <t>美高梅中国</t>
  </si>
  <si>
    <t>USG60744AG74</t>
  </si>
  <si>
    <t>澳博控股</t>
  </si>
  <si>
    <t>XS2289203551</t>
  </si>
  <si>
    <t>金沙中国</t>
  </si>
  <si>
    <t>US80007RAE53</t>
  </si>
  <si>
    <t>XS2194361494</t>
  </si>
  <si>
    <t>雅居乐</t>
  </si>
  <si>
    <t>XS2361426559</t>
  </si>
  <si>
    <t>XS2243343204</t>
  </si>
  <si>
    <t>XS1785422731</t>
  </si>
  <si>
    <t>XS2003471617</t>
  </si>
  <si>
    <t>XS2081524675</t>
  </si>
  <si>
    <t>XS2343627712</t>
  </si>
  <si>
    <t>XS2071413483</t>
  </si>
  <si>
    <t>XS2317279573</t>
  </si>
  <si>
    <t>XS2198851482</t>
  </si>
  <si>
    <t>XS2234266976</t>
  </si>
  <si>
    <t>XS2282068142</t>
  </si>
  <si>
    <t>龙光地产(违约)</t>
  </si>
  <si>
    <t>XS2099677747</t>
  </si>
  <si>
    <t>龙光集团</t>
  </si>
  <si>
    <t>XS2309743578</t>
  </si>
  <si>
    <t>XS2206313541</t>
  </si>
  <si>
    <t>XS2342970402</t>
  </si>
  <si>
    <t>XS2272214458</t>
  </si>
  <si>
    <t>XS2281303896</t>
  </si>
  <si>
    <t>路劲基建</t>
  </si>
  <si>
    <t>XS2079096884</t>
  </si>
  <si>
    <t>XS1567389728</t>
  </si>
  <si>
    <t>XS1635996603</t>
  </si>
  <si>
    <t>XS2127855711</t>
  </si>
  <si>
    <t>XS2223762209</t>
  </si>
  <si>
    <t>XS2281039771</t>
  </si>
  <si>
    <t>XS2356173406</t>
  </si>
  <si>
    <t>XS2586129574</t>
  </si>
  <si>
    <t>XS2268392599</t>
  </si>
  <si>
    <t>新世界发展</t>
  </si>
  <si>
    <t>XS1960476387</t>
  </si>
  <si>
    <t>XS2435611327</t>
  </si>
  <si>
    <t>XS2132986741</t>
  </si>
  <si>
    <t>XS2348062899</t>
  </si>
  <si>
    <t>香港地产</t>
  </si>
  <si>
    <t>XS2050584866</t>
  </si>
  <si>
    <t>远东发展</t>
  </si>
  <si>
    <t>软银集团</t>
  </si>
  <si>
    <t>XS1684384867</t>
  </si>
  <si>
    <t>XS1793255198</t>
  </si>
  <si>
    <t>XS1642686676</t>
  </si>
  <si>
    <t>US92857WBW91</t>
  </si>
  <si>
    <t>沃达丰</t>
  </si>
  <si>
    <t>US92857WBX74</t>
  </si>
  <si>
    <t>建业地产</t>
  </si>
  <si>
    <t>XS2102302200</t>
  </si>
  <si>
    <t>XS2215180550</t>
  </si>
  <si>
    <t>XS2282587414</t>
  </si>
  <si>
    <t>中国恒大</t>
  </si>
  <si>
    <t>XS1627599654</t>
  </si>
  <si>
    <t>中骏集团控股</t>
  </si>
  <si>
    <t>XS2227351900</t>
  </si>
  <si>
    <t>XS2316077572</t>
  </si>
  <si>
    <t>XS2286966093</t>
  </si>
  <si>
    <t>华南城</t>
  </si>
  <si>
    <t>XS1720216388</t>
  </si>
  <si>
    <t>XS2238030162</t>
  </si>
  <si>
    <t>XS1653470721</t>
  </si>
  <si>
    <t>XS2075784103</t>
  </si>
  <si>
    <t>XS2099272846</t>
  </si>
  <si>
    <t>XS2205316941</t>
  </si>
  <si>
    <t>XS2251822727</t>
  </si>
  <si>
    <t>XS2342908949</t>
  </si>
  <si>
    <t>XS2280431763</t>
  </si>
  <si>
    <t>XS2342499592</t>
  </si>
  <si>
    <t>碧桂园</t>
  </si>
  <si>
    <t>XS1750118462</t>
  </si>
  <si>
    <t>XS1974522937</t>
  </si>
  <si>
    <t>XS2178949561</t>
  </si>
  <si>
    <t>XS2051371222</t>
  </si>
  <si>
    <t>XS2100725949</t>
  </si>
  <si>
    <t>XS2210960022</t>
  </si>
  <si>
    <t>XS2100726160</t>
  </si>
  <si>
    <t>XS2210960378</t>
  </si>
  <si>
    <t>XS2240971742</t>
  </si>
  <si>
    <t>XS2280833133</t>
  </si>
  <si>
    <t>XS1512953040</t>
  </si>
  <si>
    <t>XS2240971825</t>
  </si>
  <si>
    <t>XS2280833307</t>
  </si>
  <si>
    <t>XS2495355674</t>
  </si>
  <si>
    <t>富力地产</t>
  </si>
  <si>
    <t>XS2495358009</t>
  </si>
  <si>
    <t>XS2495359403</t>
  </si>
  <si>
    <t>XS2368566746</t>
  </si>
  <si>
    <t>XS2190467667</t>
  </si>
  <si>
    <t>XS2368566829</t>
  </si>
  <si>
    <t>金轮天地控股</t>
  </si>
  <si>
    <t>XS2468379297</t>
  </si>
  <si>
    <t>XS2016768439</t>
  </si>
  <si>
    <t>XS2076775233</t>
  </si>
  <si>
    <t>XS2188664929</t>
  </si>
  <si>
    <t>XS1760383577</t>
  </si>
  <si>
    <t>XS2207192191</t>
  </si>
  <si>
    <t>XS2055399054</t>
  </si>
  <si>
    <t>XS2108075784</t>
  </si>
  <si>
    <t>XS1081321595</t>
  </si>
  <si>
    <t>XS2207192605</t>
  </si>
  <si>
    <t>XS1451548397</t>
  </si>
  <si>
    <t>绿地香港</t>
  </si>
  <si>
    <t>佳兆业集团</t>
  </si>
  <si>
    <t>XS2101310196</t>
  </si>
  <si>
    <t>XS2106329134</t>
  </si>
  <si>
    <t>XS2203824789</t>
  </si>
  <si>
    <t>XS2238208917</t>
  </si>
  <si>
    <t>XS2338398253</t>
  </si>
  <si>
    <t>合景泰富集团</t>
  </si>
  <si>
    <t>XS1716631301</t>
  </si>
  <si>
    <t>XS2214229887</t>
  </si>
  <si>
    <t>XS2100654586</t>
  </si>
  <si>
    <t>XS2257830716</t>
  </si>
  <si>
    <t>XS2343325622</t>
  </si>
  <si>
    <t>XS2530437339</t>
  </si>
  <si>
    <t>XS2098539815</t>
  </si>
  <si>
    <t>龙湖集团</t>
  </si>
  <si>
    <t>XS1743535491</t>
  </si>
  <si>
    <t>XS2033262895</t>
  </si>
  <si>
    <t>XS2098650414</t>
  </si>
  <si>
    <t>XS2500897678</t>
  </si>
  <si>
    <t>当代置业</t>
  </si>
  <si>
    <t>XS2500898486</t>
  </si>
  <si>
    <t>XS2500899294</t>
  </si>
  <si>
    <t>XS2500899880</t>
  </si>
  <si>
    <t>宝龙地产</t>
  </si>
  <si>
    <t>XS2500700716</t>
  </si>
  <si>
    <t>XS2250030090</t>
  </si>
  <si>
    <t>XS2341882913</t>
  </si>
  <si>
    <t>弘阳地产</t>
  </si>
  <si>
    <t>XS2244315110</t>
  </si>
  <si>
    <t>融信中国</t>
  </si>
  <si>
    <t>XS2211514885</t>
  </si>
  <si>
    <t>XS2290308845</t>
  </si>
  <si>
    <t>XS2290806285</t>
  </si>
  <si>
    <t>XS1759179002</t>
  </si>
  <si>
    <t>XS1677024579</t>
  </si>
  <si>
    <t>远洋集团</t>
  </si>
  <si>
    <t>XS1090864528</t>
  </si>
  <si>
    <t>XS2354271251</t>
  </si>
  <si>
    <t>XS2293578832</t>
  </si>
  <si>
    <t>XS1163722587</t>
  </si>
  <si>
    <t>XS2034822564</t>
  </si>
  <si>
    <t>XS2098034452</t>
  </si>
  <si>
    <t>XS2708721233</t>
  </si>
  <si>
    <t>融创中国</t>
  </si>
  <si>
    <t>XS2708721589</t>
  </si>
  <si>
    <t>XS2708721829</t>
  </si>
  <si>
    <t>XS2708722397</t>
  </si>
  <si>
    <t>XS2708722637</t>
  </si>
  <si>
    <t>XS2708722983</t>
  </si>
  <si>
    <t>XS1713193586</t>
  </si>
  <si>
    <t>XS2078642183</t>
  </si>
  <si>
    <t>禹洲集团</t>
  </si>
  <si>
    <t>XS1692346395</t>
  </si>
  <si>
    <t>XS2073593274</t>
  </si>
  <si>
    <t>XS2085045503</t>
  </si>
  <si>
    <t>XS2121187962</t>
  </si>
  <si>
    <t>XS2100653778</t>
  </si>
  <si>
    <t>XS2215399317</t>
  </si>
  <si>
    <t>XS2277549155</t>
  </si>
  <si>
    <t>XS2013512608</t>
  </si>
  <si>
    <t>正荣地产</t>
  </si>
  <si>
    <t>XS2226898216</t>
  </si>
  <si>
    <t>XS2346158822</t>
  </si>
  <si>
    <t>XS2279711779</t>
  </si>
  <si>
    <t>XS2293750670</t>
  </si>
  <si>
    <t>XS2189595049</t>
  </si>
  <si>
    <t>冠君产业信託</t>
  </si>
  <si>
    <t>长江实业金融MTN有限公司</t>
  </si>
  <si>
    <t>XS2357431084</t>
  </si>
  <si>
    <t>XS2143035587</t>
  </si>
  <si>
    <t>XS2357744619</t>
  </si>
  <si>
    <t>XS2178221490</t>
  </si>
  <si>
    <t>希慎MTN有限公司</t>
  </si>
  <si>
    <t>XS2044279334</t>
  </si>
  <si>
    <t>领展房产基金</t>
  </si>
  <si>
    <t>XS1453462076</t>
  </si>
  <si>
    <t>XS2417084030</t>
  </si>
  <si>
    <t>XS2226621840</t>
  </si>
  <si>
    <t>南丰集团</t>
  </si>
  <si>
    <t>XS1873136607</t>
  </si>
  <si>
    <t>XS2221839793</t>
  </si>
  <si>
    <t>XS1575957920</t>
  </si>
  <si>
    <t>富豪酒店</t>
  </si>
  <si>
    <t>XS2099130382</t>
  </si>
  <si>
    <t>XS2130065258</t>
  </si>
  <si>
    <t>XS1751002707</t>
  </si>
  <si>
    <t>XS2161921338</t>
  </si>
  <si>
    <t>XS1485742438</t>
  </si>
  <si>
    <t>安联保险有限公司</t>
  </si>
  <si>
    <t>USF1R15XK516</t>
  </si>
  <si>
    <t>法国巴黎银行</t>
  </si>
  <si>
    <t>USF1067PAE63</t>
  </si>
  <si>
    <t>USF1067PAC08</t>
  </si>
  <si>
    <t>US172967KA87</t>
  </si>
  <si>
    <t>花旗集团</t>
  </si>
  <si>
    <t>德意志银行</t>
  </si>
  <si>
    <t>CH0593093229</t>
  </si>
  <si>
    <t>EFG国际股份公司</t>
  </si>
  <si>
    <t>FR0013464963</t>
  </si>
  <si>
    <t>US37045XCA28</t>
  </si>
  <si>
    <t>固特异轮胎橡胶</t>
  </si>
  <si>
    <t>US382550BG56</t>
  </si>
  <si>
    <t>us456837ah61</t>
  </si>
  <si>
    <t>荷兰国际集团</t>
  </si>
  <si>
    <t>US456837AR44</t>
  </si>
  <si>
    <t>usg5002fam89</t>
  </si>
  <si>
    <t>捷豹路虎汽车公共有限公司</t>
  </si>
  <si>
    <t>渣打集团</t>
  </si>
  <si>
    <t>xs1395052639</t>
  </si>
  <si>
    <t>xs1480699641</t>
  </si>
  <si>
    <t>USG84228FJ22</t>
  </si>
  <si>
    <t>USG84228FQ64</t>
  </si>
  <si>
    <t>xs1049699926</t>
  </si>
  <si>
    <t>瑞银集团</t>
  </si>
  <si>
    <t>CH0558521263</t>
  </si>
  <si>
    <t>USH42097DT18</t>
  </si>
  <si>
    <t>USL9412AAA53</t>
  </si>
  <si>
    <t>Ultrapar国际股份公司</t>
  </si>
  <si>
    <t>US92857WBQ24</t>
  </si>
  <si>
    <t>US958102AM75</t>
  </si>
  <si>
    <t>西部数据公司</t>
  </si>
  <si>
    <t>XS2374621493</t>
  </si>
  <si>
    <t>XS2390145006</t>
  </si>
  <si>
    <t>XS2446844917</t>
  </si>
  <si>
    <t>国银金融租赁融资1</t>
  </si>
  <si>
    <t>XS1703056801</t>
  </si>
  <si>
    <t>CDBL融资2</t>
  </si>
  <si>
    <t>XS2297060126</t>
  </si>
  <si>
    <t>XS2423459325</t>
  </si>
  <si>
    <t>XS2030348903</t>
  </si>
  <si>
    <t>XS2292974065</t>
  </si>
  <si>
    <t>XS2466214629</t>
  </si>
  <si>
    <t>招银国际租赁管理有限公司</t>
  </si>
  <si>
    <t>XS2019219612</t>
  </si>
  <si>
    <t>US12625GAF19</t>
  </si>
  <si>
    <t>US12625GAG91</t>
  </si>
  <si>
    <t>US12634MAE03</t>
  </si>
  <si>
    <t>US12591DAD30</t>
  </si>
  <si>
    <t>USG23530AB75</t>
  </si>
  <si>
    <t>USG21886AB53</t>
  </si>
  <si>
    <t>USG2353WAB75</t>
  </si>
  <si>
    <t>US65334HAE27</t>
  </si>
  <si>
    <t>US65334HAG74</t>
  </si>
  <si>
    <t>US65334HAJ14</t>
  </si>
  <si>
    <t>US65334HAA05</t>
  </si>
  <si>
    <t>US136420AF31</t>
  </si>
  <si>
    <t>XS2434313016</t>
  </si>
  <si>
    <t>XS1717764143</t>
  </si>
  <si>
    <t>SCI HK Development Ltd</t>
  </si>
  <si>
    <t>XS2310752758</t>
  </si>
  <si>
    <t>XS2251156563</t>
  </si>
  <si>
    <t>Zhongyuan Zhicheng Co Ltd</t>
  </si>
  <si>
    <t>XS2388293487</t>
  </si>
  <si>
    <t>XS2344625632</t>
  </si>
  <si>
    <t>US45580KAK43</t>
  </si>
  <si>
    <t>纽约中国工商银行股份有限公司</t>
  </si>
  <si>
    <t>US46267XAE85</t>
  </si>
  <si>
    <t>爱奇艺</t>
  </si>
  <si>
    <t>XS2384202292</t>
  </si>
  <si>
    <t>US62954HBA59</t>
  </si>
  <si>
    <t>NXP BV / NXP融资</t>
  </si>
  <si>
    <t>USN6600AAH60</t>
  </si>
  <si>
    <t>US62954HAJ77</t>
  </si>
  <si>
    <t>US62954HAU23</t>
  </si>
  <si>
    <t>US62954HAN89</t>
  </si>
  <si>
    <t>USN6600AAJ27</t>
  </si>
  <si>
    <t>US62954HAL24</t>
  </si>
  <si>
    <t>US62954HAZ10</t>
  </si>
  <si>
    <t>USN6600AAA18</t>
  </si>
  <si>
    <t>US62954HAX61</t>
  </si>
  <si>
    <t>USN6600AAC73</t>
  </si>
  <si>
    <t>US62954HAY45</t>
  </si>
  <si>
    <t>US62954HAV06</t>
  </si>
  <si>
    <t>US62954HBE71</t>
  </si>
  <si>
    <t>US62954HBB33</t>
  </si>
  <si>
    <t>US62947QBC15</t>
  </si>
  <si>
    <t>拼多多</t>
  </si>
  <si>
    <t>USN7163RAR41</t>
  </si>
  <si>
    <t>Prosus公众有限公司</t>
  </si>
  <si>
    <t>USN7163RAW3</t>
  </si>
  <si>
    <t>USN7163RAA16</t>
  </si>
  <si>
    <t>USN7163RAQ67</t>
  </si>
  <si>
    <t>USN7163RAD54</t>
  </si>
  <si>
    <t>USN7163RAX19</t>
  </si>
  <si>
    <t>USN5946FAD98</t>
  </si>
  <si>
    <t>XS2387357341</t>
  </si>
  <si>
    <t>XS2408001365</t>
  </si>
  <si>
    <t>南方电网国际金融BVI 2018</t>
  </si>
  <si>
    <t>XS1874715169</t>
  </si>
  <si>
    <t>绍兴市上虞区国有资本投资运营</t>
  </si>
  <si>
    <t>XS2308088132</t>
  </si>
  <si>
    <t>US91282CBB63</t>
  </si>
  <si>
    <t>美国中长期国债</t>
  </si>
  <si>
    <t>US91282CAV37</t>
  </si>
  <si>
    <t>US912828YS30</t>
  </si>
  <si>
    <t>US912828YX25</t>
  </si>
  <si>
    <t>US91282CDP32</t>
  </si>
  <si>
    <t>US912810SL35</t>
  </si>
  <si>
    <t>US912810FT08</t>
  </si>
  <si>
    <t>US912810PT97</t>
  </si>
  <si>
    <t>US912810QE10</t>
  </si>
  <si>
    <t>XS2354248606</t>
  </si>
  <si>
    <t>浙江沪杭甬</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</si>
  <si>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</si>
  <si>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</si>
  <si>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</si>
  <si>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(A) Feature</t>
  </si>
  <si>
    <t>(B) Volatility</t>
  </si>
  <si>
    <t>Reference Index</t>
  </si>
  <si>
    <t>Volatility</t>
  </si>
  <si>
    <t>(C) Credit rating</t>
  </si>
  <si>
    <t>(D)Tenor</t>
  </si>
  <si>
    <t>(E) Currency</t>
  </si>
  <si>
    <t>S&amp;P</t>
  </si>
  <si>
    <t>LBUSTRUU Index</t>
  </si>
  <si>
    <t>A1/ -/ -</t>
  </si>
  <si>
    <t>Refer Bond</t>
  </si>
  <si>
    <t>HKD</t>
  </si>
  <si>
    <t>NR</t>
  </si>
  <si>
    <t>A2/ A-/ -</t>
  </si>
  <si>
    <t>AUD</t>
  </si>
  <si>
    <t>AAA</t>
  </si>
  <si>
    <t>Aaa</t>
  </si>
  <si>
    <t>CAD</t>
  </si>
  <si>
    <t>AA+</t>
  </si>
  <si>
    <t>Aa1</t>
  </si>
  <si>
    <t>EUR</t>
  </si>
  <si>
    <t>AA</t>
  </si>
  <si>
    <t>Aa2</t>
  </si>
  <si>
    <t>非投资级/无评级可赎回/可回售债</t>
  </si>
  <si>
    <t>GBP</t>
  </si>
  <si>
    <t>AA-</t>
  </si>
  <si>
    <t>Aa3</t>
  </si>
  <si>
    <t>非投资级别/无评级优先普通债</t>
  </si>
  <si>
    <t>- /- /BBB</t>
  </si>
  <si>
    <t>JPY</t>
  </si>
  <si>
    <t>A+</t>
  </si>
  <si>
    <t>A1</t>
  </si>
  <si>
    <t>NZD</t>
  </si>
  <si>
    <t>A2</t>
  </si>
  <si>
    <t>CN HUANENG GP HK TREASUR</t>
  </si>
  <si>
    <t>SGD</t>
  </si>
  <si>
    <t>A-</t>
  </si>
  <si>
    <t>A3</t>
  </si>
  <si>
    <t>CHINA GOVT INTL BOND</t>
  </si>
  <si>
    <t>RMB</t>
  </si>
  <si>
    <t>BBB+</t>
  </si>
  <si>
    <t>Baa1</t>
  </si>
  <si>
    <t>CATHAY PAC MTN FIN HK</t>
  </si>
  <si>
    <t>CCC</t>
  </si>
  <si>
    <t>CNY</t>
  </si>
  <si>
    <t>BBB</t>
  </si>
  <si>
    <t>Baa2</t>
  </si>
  <si>
    <t>FEC FINANCE LTD</t>
  </si>
  <si>
    <t>CNH</t>
  </si>
  <si>
    <t>BBB-</t>
  </si>
  <si>
    <t>Baa3</t>
  </si>
  <si>
    <t>BB+</t>
  </si>
  <si>
    <t>Ba1</t>
  </si>
  <si>
    <t>BB</t>
  </si>
  <si>
    <t>Ba2</t>
  </si>
  <si>
    <t>BB-</t>
  </si>
  <si>
    <t>Ba3</t>
  </si>
  <si>
    <t>B+</t>
  </si>
  <si>
    <t>B1</t>
  </si>
  <si>
    <t>B2</t>
  </si>
  <si>
    <t>B-</t>
  </si>
  <si>
    <t>B3</t>
  </si>
  <si>
    <t>CCC+</t>
  </si>
  <si>
    <t>Caa1</t>
  </si>
  <si>
    <t>Caa2</t>
  </si>
  <si>
    <t>CCC-</t>
  </si>
  <si>
    <t>Caa3</t>
  </si>
  <si>
    <t>CC</t>
  </si>
  <si>
    <t>Ca</t>
  </si>
  <si>
    <t>DDD</t>
  </si>
  <si>
    <t>DD</t>
  </si>
  <si>
    <t>A+u</t>
  </si>
  <si>
    <t>WR</t>
  </si>
  <si>
    <t>WD</t>
  </si>
  <si>
    <t>Baa3 *-</t>
  </si>
  <si>
    <t>Ba2 *-</t>
  </si>
  <si>
    <t>A- *-</t>
  </si>
  <si>
    <t>Aa3u</t>
  </si>
  <si>
    <t>BBB *-</t>
  </si>
  <si>
    <t>Ba3u</t>
  </si>
  <si>
    <t>BBB- *-</t>
  </si>
  <si>
    <t>Baa3u</t>
  </si>
  <si>
    <t>Baa1 *-</t>
  </si>
  <si>
    <t>A1u</t>
  </si>
  <si>
    <t>Baa2 *-</t>
  </si>
  <si>
    <t>到期类型</t>
  </si>
  <si>
    <t>Maturity Type</t>
  </si>
  <si>
    <t>付款顺位</t>
  </si>
  <si>
    <t>Payment Rank</t>
  </si>
  <si>
    <t>担保类型</t>
  </si>
  <si>
    <t>Guaranty Type</t>
  </si>
  <si>
    <t>英文</t>
  </si>
  <si>
    <t>中文</t>
  </si>
  <si>
    <t>到期</t>
  </si>
  <si>
    <t>第一留置权</t>
  </si>
  <si>
    <t>1st Lien</t>
  </si>
  <si>
    <t>单一</t>
  </si>
  <si>
    <t>Single</t>
  </si>
  <si>
    <t>Financial</t>
  </si>
  <si>
    <t>金融</t>
  </si>
  <si>
    <t>固定票息</t>
  </si>
  <si>
    <t>美元</t>
  </si>
  <si>
    <t>Certificate Deposit</t>
  </si>
  <si>
    <t>Low risk</t>
  </si>
  <si>
    <t>低</t>
  </si>
  <si>
    <t>未上市</t>
  </si>
  <si>
    <t>Sr Secured</t>
  </si>
  <si>
    <t>高级担保</t>
  </si>
  <si>
    <t>可赎回</t>
  </si>
  <si>
    <t>1.5留置权</t>
  </si>
  <si>
    <t>1.5 Lien</t>
  </si>
  <si>
    <t>多重</t>
  </si>
  <si>
    <t>Multiple</t>
  </si>
  <si>
    <t>Industrial</t>
  </si>
  <si>
    <t>工业</t>
  </si>
  <si>
    <t>ZERO COUPON</t>
  </si>
  <si>
    <t>零息</t>
  </si>
  <si>
    <t>港币</t>
  </si>
  <si>
    <t>Investment-grade Plain Vanilla Bonds</t>
  </si>
  <si>
    <t>Medium-low risk</t>
  </si>
  <si>
    <t>中低</t>
  </si>
  <si>
    <t>香港</t>
  </si>
  <si>
    <t>Sr Unsecured</t>
  </si>
  <si>
    <t>高级无担保</t>
  </si>
  <si>
    <t>可售回</t>
  </si>
  <si>
    <t>第二留置权</t>
  </si>
  <si>
    <t>2nd Lien</t>
  </si>
  <si>
    <t>交叉担保</t>
  </si>
  <si>
    <t>Cross Guarantee</t>
  </si>
  <si>
    <t>Basic Materials</t>
  </si>
  <si>
    <t>基础材料</t>
  </si>
  <si>
    <t>Investment-grade Callable/Putable Bonds</t>
  </si>
  <si>
    <t>投资级别可赎回/可回售债</t>
  </si>
  <si>
    <t>Medium risk</t>
  </si>
  <si>
    <t>中</t>
  </si>
  <si>
    <t>新加坡</t>
  </si>
  <si>
    <t>Unsecured</t>
  </si>
  <si>
    <t>无担保</t>
  </si>
  <si>
    <t>可偿债</t>
  </si>
  <si>
    <t>SINKABLE</t>
  </si>
  <si>
    <t>第三留置权</t>
  </si>
  <si>
    <t>3rd Lien</t>
  </si>
  <si>
    <t>Energy</t>
  </si>
  <si>
    <t>能源</t>
  </si>
  <si>
    <t>Government bonds</t>
  </si>
  <si>
    <t>Medium-high risk</t>
  </si>
  <si>
    <t>中高</t>
  </si>
  <si>
    <t>无数据</t>
  </si>
  <si>
    <t>Subordinated</t>
  </si>
  <si>
    <t>次级</t>
  </si>
  <si>
    <t>资产支持</t>
  </si>
  <si>
    <t>Asset Backed</t>
  </si>
  <si>
    <t>Utilities</t>
  </si>
  <si>
    <t>公用事业</t>
  </si>
  <si>
    <t>Non-IG Callable/Putable Bonds</t>
  </si>
  <si>
    <t>High risk</t>
  </si>
  <si>
    <t>高</t>
  </si>
  <si>
    <t>法兰克福</t>
  </si>
  <si>
    <t>注：可能存在组合，eg Callable/Sink</t>
  </si>
  <si>
    <t>担保</t>
  </si>
  <si>
    <t>Guarantee</t>
  </si>
  <si>
    <t>Communications</t>
  </si>
  <si>
    <t>交通</t>
  </si>
  <si>
    <t>Non-IG Plain Vanilla Bonds</t>
  </si>
  <si>
    <t>次低级</t>
  </si>
  <si>
    <t>Jr Subordinated</t>
  </si>
  <si>
    <t>Government</t>
  </si>
  <si>
    <t>政府</t>
  </si>
  <si>
    <t>Junior</t>
  </si>
  <si>
    <t>Consumer, Cyclical</t>
  </si>
  <si>
    <t>周期性消费</t>
  </si>
  <si>
    <t>夹层</t>
  </si>
  <si>
    <t>Mezzanine</t>
  </si>
  <si>
    <t>有担保</t>
  </si>
  <si>
    <t>Secured</t>
  </si>
  <si>
    <t>高级</t>
  </si>
  <si>
    <t>Senior</t>
  </si>
  <si>
    <t>高级非优先</t>
  </si>
  <si>
    <t>Sr Non Preferred</t>
  </si>
  <si>
    <t>高级优先债</t>
  </si>
  <si>
    <t>Sr Preferred</t>
  </si>
  <si>
    <t>次高级</t>
  </si>
  <si>
    <t>Sr Subordinated</t>
  </si>
  <si>
    <t>次级无担保</t>
  </si>
  <si>
    <t>Subordinated Unsecured</t>
  </si>
  <si>
    <t>Super Priority</t>
  </si>
  <si>
    <t>优先股</t>
  </si>
  <si>
    <t>Preferred</t>
  </si>
  <si>
    <t>Call/Put</t>
  </si>
  <si>
    <t>Subnordinated</t>
  </si>
  <si>
    <t>Coco</t>
  </si>
  <si>
    <t>Convertible and Exchangeable</t>
  </si>
  <si>
    <t>Perpetual and Preferred</t>
  </si>
  <si>
    <t>Bail-in</t>
  </si>
  <si>
    <t>Multiple credit supporter</t>
  </si>
  <si>
    <t>可转换/可交换债券</t>
  </si>
  <si>
    <t>永续债/优先股</t>
  </si>
  <si>
    <t>多担保人债券</t>
  </si>
  <si>
    <t>减计债</t>
  </si>
  <si>
    <t>AA+u</t>
  </si>
  <si>
    <t>Cu</t>
  </si>
  <si>
    <t>B3u</t>
  </si>
  <si>
    <t>A3 *-</t>
  </si>
  <si>
    <t>A2 *-</t>
  </si>
  <si>
    <t>CINDBK 6 12/05/33</t>
  </si>
  <si>
    <t>SINOPE 3 5/8 04/12/27</t>
  </si>
  <si>
    <t>SINOPE 5 3/8 10/17/43</t>
  </si>
  <si>
    <t>SINOPE 4.1 04/28/45</t>
  </si>
  <si>
    <t>SINOPE 3.35 05/13/50</t>
  </si>
  <si>
    <t>SINOPE 2.7 05/13/30</t>
  </si>
  <si>
    <t>SINOPE 4 7/8 05/17/42</t>
  </si>
  <si>
    <t>SINOPE 3.44 11/12/49</t>
  </si>
  <si>
    <t>CNPCCH 2 06/23/30</t>
  </si>
  <si>
    <t>CNPCCH 5.95 04/28/41</t>
  </si>
  <si>
    <t>CNOOC 4 1/4 05/09/43</t>
  </si>
  <si>
    <t>CNOOC 4.2 05/05/45</t>
  </si>
  <si>
    <t>COSL 2 1/2 06/24/30</t>
  </si>
  <si>
    <t>CHGRID 4 1/4 05/02/28</t>
  </si>
  <si>
    <t>CHGRID 4.85 05/07/44</t>
  </si>
  <si>
    <t>POWINV 3 7/8 12/06/26</t>
  </si>
  <si>
    <t>CHGRID 1 5/8 08/05/30</t>
  </si>
  <si>
    <t>CHGRID 4 3/8 05/22/43</t>
  </si>
  <si>
    <t>CHPWCN 3.08 PERP</t>
  </si>
  <si>
    <t>CHPWCN 4 1/4 PERP</t>
  </si>
  <si>
    <t>HAOHUA 4 1/8 07/19/27</t>
  </si>
  <si>
    <t>HAOHUA 5 1/2 03/14/48</t>
  </si>
  <si>
    <t>HAOHUA 4 3/4 06/19/49</t>
  </si>
  <si>
    <t>HAOHUA 3.7 09/22/50</t>
  </si>
  <si>
    <t>HAOHUA 5 1/8 03/14/28</t>
  </si>
  <si>
    <t>HAOHUA 3 7/8 06/19/29</t>
  </si>
  <si>
    <t>HAOHUA 3 09/22/30</t>
  </si>
  <si>
    <t>CHSCOI 3.4 PERP</t>
  </si>
  <si>
    <t>CHCOMU 3.65 PERP</t>
  </si>
  <si>
    <t>CITLTD 3 7/8 02/28/27</t>
  </si>
  <si>
    <t>CITLTD 3.7 06/14/26</t>
  </si>
  <si>
    <t>CITLTD 2.85 02/25/30</t>
  </si>
  <si>
    <t>COFCHK 2.2 10/21/30</t>
  </si>
  <si>
    <t>MINMET 4.2 07/27/26</t>
  </si>
  <si>
    <t>CHALUM 2 1/8 06/03/26</t>
  </si>
  <si>
    <t>CHALUM 2.95 02/24/27</t>
  </si>
  <si>
    <t>CHRAIL 4 07/06/27</t>
  </si>
  <si>
    <t>CMHI 5 08/06/28</t>
  </si>
  <si>
    <t>CHITRA 3 1/8 04/23/30</t>
  </si>
  <si>
    <t>CHITRA 3 10/23/29</t>
  </si>
  <si>
    <t>CNMDHL 2 1/8 07/14/26</t>
  </si>
  <si>
    <t>XINAOG 4 5/8 05/17/27</t>
  </si>
  <si>
    <t>TENCNT 3.975 04/11/29</t>
  </si>
  <si>
    <t>TENCNT 2.39 06/03/30</t>
  </si>
  <si>
    <t>TENCNT 2.88 04/22/31</t>
  </si>
  <si>
    <t>TENCNT 3.925 01/19/38</t>
  </si>
  <si>
    <t>TENCNT 3.68 04/22/41</t>
  </si>
  <si>
    <t>TENCNT 4.525 04/11/49</t>
  </si>
  <si>
    <t>TENCNT 3.24 06/03/50</t>
  </si>
  <si>
    <t>TENCNT 3.84 04/22/51</t>
  </si>
  <si>
    <t>TENCNT 3.29 06/03/60</t>
  </si>
  <si>
    <t>TENCNT 3.94 04/22/61</t>
  </si>
  <si>
    <t>TENCNT 3.575 04/11/26</t>
  </si>
  <si>
    <t>TENCNT 3.595 01/19/28</t>
  </si>
  <si>
    <t>TME 2 09/03/30</t>
  </si>
  <si>
    <t>JD 3 7/8 04/29/26</t>
  </si>
  <si>
    <t>JD 3 3/8 01/14/30</t>
  </si>
  <si>
    <t>BABA 4.2 12/06/47</t>
  </si>
  <si>
    <t>BABA 3.15 02/09/51</t>
  </si>
  <si>
    <t>BABA 3.4 12/06/27</t>
  </si>
  <si>
    <t>BABA 2 1/8 02/09/31</t>
  </si>
  <si>
    <t>BABA 4 1/2 11/28/34</t>
  </si>
  <si>
    <t>BABA 4 12/06/37</t>
  </si>
  <si>
    <t>BABA 2.7 02/09/41</t>
  </si>
  <si>
    <t>BABA 4.4 12/06/57</t>
  </si>
  <si>
    <t>BABA 3 1/4 02/09/61</t>
  </si>
  <si>
    <t>BIDU 4 3/8 03/29/28</t>
  </si>
  <si>
    <t>BIDU 3.425 04/07/30</t>
  </si>
  <si>
    <t>BIDU 1.72 04/09/26</t>
  </si>
  <si>
    <t>BIDU 1 5/8 02/23/27</t>
  </si>
  <si>
    <t>BIDU 2 3/8 10/09/30</t>
  </si>
  <si>
    <t>BIDU 2 3/8 08/23/31</t>
  </si>
  <si>
    <t>XIAOMI 3 3/8 04/29/30</t>
  </si>
  <si>
    <t>XIAOMI 2 7/8 07/14/31</t>
  </si>
  <si>
    <t>XIAOMI 4.1 07/14/51</t>
  </si>
  <si>
    <t>WB 3 3/8 07/08/30</t>
  </si>
  <si>
    <t>MEITUA 3.05 10/28/30</t>
  </si>
  <si>
    <t>AACTEC 2 5/8 06/02/26</t>
  </si>
  <si>
    <t>AACTEC 3 3/4 06/02/31</t>
  </si>
  <si>
    <t>LENOVO 3.421 11/02/30</t>
  </si>
  <si>
    <t>FRESHK 4 1/4 10/26/26</t>
  </si>
  <si>
    <t>BOCAVI 4 7/8 05/03/33</t>
  </si>
  <si>
    <t>TAISEM 4 3/8 07/22/27</t>
  </si>
  <si>
    <t>HKTGHD 3 1/4 09/30/29</t>
  </si>
  <si>
    <t>CKHH 1 1/2 04/15/26</t>
  </si>
  <si>
    <t>CKHH 2 3/4 10/03/26</t>
  </si>
  <si>
    <t>CKHH 3 1/2 04/05/27</t>
  </si>
  <si>
    <t>CKHH 2 3/4 09/06/29</t>
  </si>
  <si>
    <t>CKHH 2 1/2 05/08/30</t>
  </si>
  <si>
    <t>CKHH 2 1/2 04/15/31</t>
  </si>
  <si>
    <t>CKHH 3 1/8 04/15/41</t>
  </si>
  <si>
    <t>CKHH 3 3/8 09/06/49</t>
  </si>
  <si>
    <t>CKHH 3 3/8 05/08/50</t>
  </si>
  <si>
    <t>CKHH 7 1/2 08/01/27</t>
  </si>
  <si>
    <t>CKHH 7.45 11/24/33</t>
  </si>
  <si>
    <t>CKHH 4 3/4 04/21/28</t>
  </si>
  <si>
    <t>CKHH 4 7/8 04/21/33</t>
  </si>
  <si>
    <t>HKINTL 4 5/8 01/11/33</t>
  </si>
  <si>
    <t>HKAA 4 3/4 01/12/28</t>
  </si>
  <si>
    <t>HKAA 4 7/8 01/12/30</t>
  </si>
  <si>
    <t>HKAA 4 7/8 01/12/33</t>
  </si>
  <si>
    <t>HKAA 2.1 PERP</t>
  </si>
  <si>
    <t>HKAA 1 3/4 01/12/27</t>
  </si>
  <si>
    <t>HKAA 2.4 PERP</t>
  </si>
  <si>
    <t>HKAA 3.45 02/21/29</t>
  </si>
  <si>
    <t>HKAA 1 5/8 02/04/31</t>
  </si>
  <si>
    <t>HKAA 2 1/2 01/12/32</t>
  </si>
  <si>
    <t>HKAA 2 5/8 02/04/51</t>
  </si>
  <si>
    <t>HKAA 3 1/4 01/12/52</t>
  </si>
  <si>
    <t>HKAA 3 1/2 01/12/62</t>
  </si>
  <si>
    <t>NJYZSO 4 1/2 12/05/27</t>
  </si>
  <si>
    <t>CQNANA 4.56 06/10/26</t>
  </si>
  <si>
    <t>CRHZCH 4 1/8 02/26/29</t>
  </si>
  <si>
    <t>CHIOLI 3.45 07/15/29</t>
  </si>
  <si>
    <t>CHIOLI 6.45 06/11/34</t>
  </si>
  <si>
    <t>HYSAN 4.85 PERP</t>
  </si>
  <si>
    <t>CKPH 3.8 PERP</t>
  </si>
  <si>
    <t>CKINF 4.85 PERP</t>
  </si>
  <si>
    <t>CKINF 4.2 PERP</t>
  </si>
  <si>
    <t>CKINF 4 PERP</t>
  </si>
  <si>
    <t>MSFT 3 1/2 02/12/35</t>
  </si>
  <si>
    <t>MSFT 4.45 11/03/45</t>
  </si>
  <si>
    <t>AAPL 1.7 08/05/31</t>
  </si>
  <si>
    <t>AAPL 4.3 05/10/33</t>
  </si>
  <si>
    <t>AAPL 4 3/8 05/13/45</t>
  </si>
  <si>
    <t>AAPL 2.7 08/05/51</t>
  </si>
  <si>
    <t>AAPL 2.55 08/20/60</t>
  </si>
  <si>
    <t>T 1.7 03/25/26</t>
  </si>
  <si>
    <t>T 2 1/4 02/01/32</t>
  </si>
  <si>
    <t>T 2.55 12/01/33</t>
  </si>
  <si>
    <t>T 5.4 02/15/34</t>
  </si>
  <si>
    <t>AMZN 4.7 12/01/32</t>
  </si>
  <si>
    <t>AMZN 4.05 08/22/47</t>
  </si>
  <si>
    <t>GOOGL 1.1 08/15/30</t>
  </si>
  <si>
    <t>GOOGL 2 1/4 08/15/60</t>
  </si>
  <si>
    <t>META 4.95 05/15/33</t>
  </si>
  <si>
    <t>ORCL 4.9 02/06/33</t>
  </si>
  <si>
    <t>INTC 4 7/8 02/10/26</t>
  </si>
  <si>
    <t>INTC 4 7/8 02/10/28</t>
  </si>
  <si>
    <t>INTC 5.2 02/10/33</t>
  </si>
  <si>
    <t>INTC 4.9 08/05/52</t>
  </si>
  <si>
    <t>NVDA 2.85 04/01/30</t>
  </si>
  <si>
    <t>AMD 3.924 06/01/32</t>
  </si>
  <si>
    <t>MU 5 7/8 02/09/33</t>
  </si>
  <si>
    <t>DELL 6.02 06/15/26</t>
  </si>
  <si>
    <t>HPQ 5 1/2 01/15/33</t>
  </si>
  <si>
    <t>NFLX 4 7/8 04/15/28</t>
  </si>
  <si>
    <t>BRK 4 1/4 01/15/49</t>
  </si>
  <si>
    <t>BA 5.04 05/01/27</t>
  </si>
  <si>
    <t>AMGN 5.6 03/02/43</t>
  </si>
  <si>
    <t>NDAQ 6.1 06/28/63</t>
  </si>
  <si>
    <t>EDF 6 1/4 05/23/33</t>
  </si>
  <si>
    <t>TOYOTA 1.339 03/25/26</t>
  </si>
  <si>
    <t>MBGGR 4.8 03/30/28</t>
  </si>
  <si>
    <t>HYNMOT 1 3/4 05/06/26</t>
  </si>
  <si>
    <t>EBIUH 6 1/8 PERP</t>
  </si>
  <si>
    <t>WSTP 5 PERP</t>
  </si>
  <si>
    <t>ANZ 6 3/4 PERP</t>
  </si>
  <si>
    <t>HSBC 4 PERP</t>
  </si>
  <si>
    <t>HSBC 6 PERP</t>
  </si>
  <si>
    <t>HSBC 6 1/2 PERP</t>
  </si>
  <si>
    <t>HSBC 8 PERP</t>
  </si>
  <si>
    <t>HSBC 4.7 PERP</t>
  </si>
  <si>
    <t>ACAFP 4 3/4 PERP</t>
  </si>
  <si>
    <t>NDAFH 6 5/8 PERP</t>
  </si>
  <si>
    <t>NDAFH 3 3/4 PERP</t>
  </si>
  <si>
    <t>GE 4 7/8 09/18/37</t>
  </si>
  <si>
    <t>LIBMUT 7 7/8 10/15/26</t>
  </si>
  <si>
    <t>CHINA 2 5/8 11/02/27</t>
  </si>
  <si>
    <t>CHINA 3 1/2 10/19/28</t>
  </si>
  <si>
    <t>CHINA 2 1/8 12/03/29</t>
  </si>
  <si>
    <t>CHINA 1.2 10/21/30</t>
  </si>
  <si>
    <t>CHINA 4 10/19/48</t>
  </si>
  <si>
    <t>CHINA 2 1/4 10/21/50</t>
  </si>
  <si>
    <t>AVICAT 3.1 04/28/26</t>
  </si>
  <si>
    <t>CHALHK 2.1 07/28/26</t>
  </si>
  <si>
    <t>CHILOV 5.35 08/15/33</t>
  </si>
  <si>
    <t>CHIOLI 3.05 11/27/29</t>
  </si>
  <si>
    <t>CHIOLI 5.35 11/15/42</t>
  </si>
  <si>
    <t>CHIOLI 6 3/8 10/29/43</t>
  </si>
  <si>
    <t>CHRAIL 3 1/4 07/28/26</t>
  </si>
  <si>
    <t>SYNNVX 5.182 04/24/28</t>
  </si>
  <si>
    <t>SYNNVX 5.676 04/24/48</t>
  </si>
  <si>
    <t>CSSSHI 2.1 07/27/26</t>
  </si>
  <si>
    <t>CHJMAO 3.2 04/09/26</t>
  </si>
  <si>
    <t>JIANYI 2 1/8 08/27/30</t>
  </si>
  <si>
    <t>SDIC 3 3/4 05/21/29</t>
  </si>
  <si>
    <t>SINOCH 6.3 11/12/40</t>
  </si>
  <si>
    <t>YANTZE 2.15 09/22/30</t>
  </si>
  <si>
    <t>YANTZE 3.2 10/16/49</t>
  </si>
  <si>
    <t>BJCONS 2.22 07/02/26</t>
  </si>
  <si>
    <t>BCDHGR 3 1/4 07/15/26</t>
  </si>
  <si>
    <t>CDCOMM 4 3/4 12/13/27</t>
  </si>
  <si>
    <t>CQNANA 4 1/2 08/17/26</t>
  </si>
  <si>
    <t>GUAMET 2.31 09/17/30</t>
  </si>
  <si>
    <t>SHPORT 2.85 09/11/29</t>
  </si>
  <si>
    <t>SHPORT 2 3/8 07/13/30</t>
  </si>
  <si>
    <t>SXUCI 2 1/2 08/19/26</t>
  </si>
  <si>
    <t>SZEXPR 1 3/4 07/08/26</t>
  </si>
  <si>
    <t>BEIENT 2 05/06/26</t>
  </si>
  <si>
    <t>BEIENT 3 1/8 05/06/31</t>
  </si>
  <si>
    <t>BJAFHO 1.9 03/23/26</t>
  </si>
  <si>
    <t>SIDEVE 2.8 08/18/26</t>
  </si>
  <si>
    <t>BCHINA 2 1/4 10/22/30</t>
  </si>
  <si>
    <t>BCHINA 1.4 04/28/26</t>
  </si>
  <si>
    <t>BCHINA 3 1/2 04/20/27</t>
  </si>
  <si>
    <t>BNKEA 6 3/4 03/15/27</t>
  </si>
  <si>
    <t>BNKEA 5 1/8 07/07/28</t>
  </si>
  <si>
    <t>SDBC 3 06/01/26</t>
  </si>
  <si>
    <t>SDBC 3 3/8 01/24/27</t>
  </si>
  <si>
    <t>SDBC 1 5/8 10/27/30</t>
  </si>
  <si>
    <t>SDBC 4 01/24/37</t>
  </si>
  <si>
    <t>EXIMCH 2 7/8 04/26/26</t>
  </si>
  <si>
    <t>EXIMCH 3 3/8 03/14/27</t>
  </si>
  <si>
    <t>BNKEA 4 7/8 04/22/32</t>
  </si>
  <si>
    <t>AIA 2.7 PERP</t>
  </si>
  <si>
    <t>AIA 4.95 04/04/33</t>
  </si>
  <si>
    <t>AIA 3.2 09/16/40</t>
  </si>
  <si>
    <t>BCOMFL 4 1/4 03/21/27</t>
  </si>
  <si>
    <t>BKCOML 4 01/25/28</t>
  </si>
  <si>
    <t>BOCAVI 3 7/8 04/27/26</t>
  </si>
  <si>
    <t>BOCAVI 3 09/11/29</t>
  </si>
  <si>
    <t>BOCAVI 2 5/8 09/17/30</t>
  </si>
  <si>
    <t>CMINLE 2 3/4 08/12/30</t>
  </si>
  <si>
    <t>GRPCIN 3.35 06/01/26</t>
  </si>
  <si>
    <t>GUOTJU 2 03/03/26</t>
  </si>
  <si>
    <t>GTJA 2 04/21/26</t>
  </si>
  <si>
    <t>ICBCIL 3 5/8 05/19/26</t>
  </si>
  <si>
    <t>PINGIN 4 1/4 05/28/29</t>
  </si>
  <si>
    <t>PINGIN 2.95 02/25/31</t>
  </si>
  <si>
    <t>SWHYSE 1.8 07/14/26</t>
  </si>
  <si>
    <t>SUNSHG 4 1/2 04/20/26</t>
  </si>
  <si>
    <t>ORIEAS 4 3/8 12/21/27</t>
  </si>
  <si>
    <t>ORIEAS 4 1/2 03/20/29</t>
  </si>
  <si>
    <t>ORIEAS 2 3/4 11/17/30</t>
  </si>
  <si>
    <t>CCAMCL 5 3/4 02/07/27</t>
  </si>
  <si>
    <t>CCAMCL 4.4 03/09/27</t>
  </si>
  <si>
    <t>CCAMCL 3 03/18/27</t>
  </si>
  <si>
    <t>CCAMCL 4 3/4 02/08/28</t>
  </si>
  <si>
    <t>CCAMCL 4 3/4 02/21/29</t>
  </si>
  <si>
    <t>CCAMCL 3 1/8 03/18/30</t>
  </si>
  <si>
    <t>CCAMCL 5 02/08/48</t>
  </si>
  <si>
    <t>GRWALL 3 7/8 08/31/27</t>
  </si>
  <si>
    <t>GRWALL 2 3/8 08/18/30</t>
  </si>
  <si>
    <t>HRINTH 4 5/8 06/03/26</t>
  </si>
  <si>
    <t>HRINTH 4 7/8 11/22/26</t>
  </si>
  <si>
    <t>CASPEA 2.2 06/22/30</t>
  </si>
  <si>
    <t>CASPEA 2 1/8 03/03/31</t>
  </si>
  <si>
    <t>CHINLP 2 1/8 06/30/30</t>
  </si>
  <si>
    <t>CHINLP 2 1/4 07/21/31</t>
  </si>
  <si>
    <t>CHINLP 2 1/2 06/30/35</t>
  </si>
  <si>
    <t>HKTGHD 3 07/14/26</t>
  </si>
  <si>
    <t>HKTGHD 3 01/18/32</t>
  </si>
  <si>
    <t>HKE 2 7/8 05/03/26</t>
  </si>
  <si>
    <t>HKE 2 1/4 06/09/30</t>
  </si>
  <si>
    <t>HKE 1 7/8 08/27/30</t>
  </si>
  <si>
    <t>JMHLDS 2 1/2 04/09/31</t>
  </si>
  <si>
    <t>JMHLDS 2 7/8 04/09/36</t>
  </si>
  <si>
    <t>MTRC 2 1/2 11/02/26</t>
  </si>
  <si>
    <t>MTRC 1 5/8 08/19/30</t>
  </si>
  <si>
    <t>PANVA 4 04/26/27</t>
  </si>
  <si>
    <t>CHMEDA 2 1/2 06/17/30</t>
  </si>
  <si>
    <t>XINAOG 2 5/8 09/17/30</t>
  </si>
  <si>
    <t>JD 4 1/8 01/14/50</t>
  </si>
  <si>
    <t>SFHOLD 2 7/8 02/20/30</t>
  </si>
  <si>
    <t>CHIOIL 4.7 06/30/26</t>
  </si>
  <si>
    <t>WESCHI 4.95 07/08/26</t>
  </si>
  <si>
    <t>CWAHK 4.85 05/18/26</t>
  </si>
  <si>
    <t>EHICAR 7 09/21/26</t>
  </si>
  <si>
    <t>STCITY 6 1/2 01/15/28</t>
  </si>
  <si>
    <t>MPEL 5 3/4 07/21/28</t>
  </si>
  <si>
    <t>MPEL 5 3/8 12/04/29</t>
  </si>
  <si>
    <t>WYNMAC 5 5/8 08/26/28</t>
  </si>
  <si>
    <t>WYNMAC 5 1/8 12/15/29</t>
  </si>
  <si>
    <t>MGMCHI 4 3/4 02/01/27</t>
  </si>
  <si>
    <t>SJMHOL 4.85 01/27/28</t>
  </si>
  <si>
    <t>SANLTD 5.4 08/08/28</t>
  </si>
  <si>
    <t>AGILE 5 3/4 01/02/25</t>
  </si>
  <si>
    <t>AGILE 5 1/2 04/21/25</t>
  </si>
  <si>
    <t>AGILE 6.05 10/13/25</t>
  </si>
  <si>
    <t>AGILE 13.476 PERP</t>
  </si>
  <si>
    <t>AGILE 8 3/8 PERP</t>
  </si>
  <si>
    <t>AGILE 7 3/4 PERP</t>
  </si>
  <si>
    <t>AGILE 5 1/2 05/17/26</t>
  </si>
  <si>
    <t>AGILE 7 7/8 PERP</t>
  </si>
  <si>
    <t>YLLGSP 5 1/8 05/20/26</t>
  </si>
  <si>
    <t>TPHL 6 3/4 07/08/25</t>
  </si>
  <si>
    <t>TPHL 6.2 03/22/26</t>
  </si>
  <si>
    <t>TPHL 5 3/4 01/14/27</t>
  </si>
  <si>
    <t>LOGPH 5 3/4 01/14/25</t>
  </si>
  <si>
    <t>LOGPH 4 1/4 07/12/25</t>
  </si>
  <si>
    <t>LOGPH 5 1/4 10/19/25</t>
  </si>
  <si>
    <t>LOGPH 4.7 07/06/26</t>
  </si>
  <si>
    <t>LOGPH 4.85 12/14/26</t>
  </si>
  <si>
    <t>LOGPH 4 1/2 01/13/28</t>
  </si>
  <si>
    <t>ROADKG 7 3/4 PERP</t>
  </si>
  <si>
    <t>ROADKG 7.95 PERP</t>
  </si>
  <si>
    <t>ROADKG 7 PERP</t>
  </si>
  <si>
    <t>ROADKG 5.9 03/05/25</t>
  </si>
  <si>
    <t>ROADKG 6 09/04/25</t>
  </si>
  <si>
    <t>ROADKG 5.2 01/12/26</t>
  </si>
  <si>
    <t>ROADKG 5 1/8 07/26/26</t>
  </si>
  <si>
    <t>DALWAN 11 02/13/26</t>
  </si>
  <si>
    <t>NWDEVL 4.8 PERP</t>
  </si>
  <si>
    <t>NWDEVL 6 1/4 PERP</t>
  </si>
  <si>
    <t>NWDEVL 6.15 PERP</t>
  </si>
  <si>
    <t>NWDEVL 5 1/4 PERP</t>
  </si>
  <si>
    <t>NWDEVL 4 1/8 PERP</t>
  </si>
  <si>
    <t>FAEACO 7 3/8 PERP</t>
  </si>
  <si>
    <t>SOFTBK 5 1/8 09/19/27</t>
  </si>
  <si>
    <t>SOFTBK 6 1/4 04/15/28</t>
  </si>
  <si>
    <t>SOFTBK 6 7/8 PERP</t>
  </si>
  <si>
    <t>VOD 4 1/8 06/04/2081</t>
  </si>
  <si>
    <t>VOD 5 1/8 06/04/2081</t>
  </si>
  <si>
    <t>CENCHI 7 1/4 07/16/24</t>
  </si>
  <si>
    <t>CENCHI 7 1/4 08/13/24</t>
  </si>
  <si>
    <t>CENCHI 7 1/2 07/14/25</t>
  </si>
  <si>
    <t>EVERRE 8 3/4 06/28/25</t>
  </si>
  <si>
    <t>CHINSC 7 05/02/25</t>
  </si>
  <si>
    <t>CHINSC 5.95 09/29/24</t>
  </si>
  <si>
    <t>CHINSC 6 02/04/26</t>
  </si>
  <si>
    <t>CSCHCN 4 1/2 08/19/27</t>
  </si>
  <si>
    <t>CSCHCN 9 10/09/24</t>
  </si>
  <si>
    <t>CIFIHG 11.581 PERP</t>
  </si>
  <si>
    <t>CIFIHG 6.45 11/07/24</t>
  </si>
  <si>
    <t>CIFIHG 6 07/16/25</t>
  </si>
  <si>
    <t>CIFIHG 5.95 10/20/25</t>
  </si>
  <si>
    <t>CIFIHG 5 1/4 05/13/26</t>
  </si>
  <si>
    <t>CIFIHG 4.45 08/17/26</t>
  </si>
  <si>
    <t>CIFIHG 4 3/8 04/12/27</t>
  </si>
  <si>
    <t>CIFIHG 4.8 05/17/28</t>
  </si>
  <si>
    <t>COGARD 5 1/8 01/17/25</t>
  </si>
  <si>
    <t>COGARD 7 1/4 04/08/26</t>
  </si>
  <si>
    <t>COGARD 5.4 05/27/25</t>
  </si>
  <si>
    <t>COGARD 6.15 09/17/25</t>
  </si>
  <si>
    <t>COGARD 5 1/8 01/14/27</t>
  </si>
  <si>
    <t>COGARD 4.2 02/06/26</t>
  </si>
  <si>
    <t>COGARD 5 5/8 01/14/30</t>
  </si>
  <si>
    <t>COGARD 4.8 08/06/30</t>
  </si>
  <si>
    <t>COGARD 3 1/8 10/22/25</t>
  </si>
  <si>
    <t>COGARD 2.7 07/12/26</t>
  </si>
  <si>
    <t>COGARD 5 5/8 12/15/26</t>
  </si>
  <si>
    <t>COGARD 3 7/8 10/22/30</t>
  </si>
  <si>
    <t>COGARD 3.3 01/12/31</t>
  </si>
  <si>
    <t>GZRFPR 7 1/2 07/11/25</t>
  </si>
  <si>
    <t>GZRFPR 7 1/2 07/11/27</t>
  </si>
  <si>
    <t>GZRFPR 7 1/2 07/11/28</t>
  </si>
  <si>
    <t>PINGRE 3.45 07/29/26</t>
  </si>
  <si>
    <t>GWTH 10 04/11/25</t>
  </si>
  <si>
    <t>GRNLGR 7 3/4 06/25/28</t>
  </si>
  <si>
    <t>GRNLGR 6.6 11/13/28</t>
  </si>
  <si>
    <t>GRNLGR 7 1/4 12/16/28</t>
  </si>
  <si>
    <t>GRNLGR 6.9 02/12/29</t>
  </si>
  <si>
    <t>GRNLGR 7 1/8 04/22/29</t>
  </si>
  <si>
    <t>GRNLGR 7 3/4 09/26/29</t>
  </si>
  <si>
    <t>GRNLGR 7 3/4 03/03/30</t>
  </si>
  <si>
    <t>GRNLGR 6 7/8 07/03/30</t>
  </si>
  <si>
    <t>GRNLGR 8 1/4 01/22/31</t>
  </si>
  <si>
    <t>GRNLHK 10.21 PERP</t>
  </si>
  <si>
    <t>KAISAG 10 1/2 01/15/25</t>
  </si>
  <si>
    <t>KAISAG 9.95 07/23/25</t>
  </si>
  <si>
    <t>KAISAG 11 1/4 04/16/25</t>
  </si>
  <si>
    <t>KAISAG 10 7/8 PERP</t>
  </si>
  <si>
    <t>KAISAG 11.7 11/11/25</t>
  </si>
  <si>
    <t>KWGPRO 5 7/8 11/10/24</t>
  </si>
  <si>
    <t>KWGPRO 5.95 08/10/25</t>
  </si>
  <si>
    <t>KWGPRO 7.4 01/13/27</t>
  </si>
  <si>
    <t>KWGPRO 6.3 02/13/26</t>
  </si>
  <si>
    <t>KWGPRO 6 08/14/26</t>
  </si>
  <si>
    <t>KWGPRO 7 7/8 08/30/24</t>
  </si>
  <si>
    <t>LNGFOR 3 3/8 04/13/27</t>
  </si>
  <si>
    <t>LNGFOR 4 1/2 01/16/28</t>
  </si>
  <si>
    <t>LNGFOR 3.95 09/16/29</t>
  </si>
  <si>
    <t>LNGFOR 3.85 01/13/32</t>
  </si>
  <si>
    <t>MOLAND 10 12/30/24</t>
  </si>
  <si>
    <t>MOLAND 11 12/30/25</t>
  </si>
  <si>
    <t>MOLAND 11 12/30/26</t>
  </si>
  <si>
    <t>MOLAND 11 12/30/27</t>
  </si>
  <si>
    <t>PWRLNG 7 1/8 01/15/26</t>
  </si>
  <si>
    <t>PWRLNG 5.95 04/30/25</t>
  </si>
  <si>
    <t>PWRLNG 4.9 05/13/26</t>
  </si>
  <si>
    <t>REDSUN 7.3 01/13/25</t>
  </si>
  <si>
    <t>RONXIN 6 3/4 08/05/24</t>
  </si>
  <si>
    <t>RONXIN 7.1 01/25/25</t>
  </si>
  <si>
    <t>FTLNHD 4 1/2 05/02/26</t>
  </si>
  <si>
    <t>SHIMAO 5.2 01/30/25</t>
  </si>
  <si>
    <t>SINOCE 6.946 PERP</t>
  </si>
  <si>
    <t>SINOCE 6 07/30/24</t>
  </si>
  <si>
    <t>SINOCE 2.7 01/13/25</t>
  </si>
  <si>
    <t>SINOCE 3 1/4 05/05/26</t>
  </si>
  <si>
    <t>SINOCE 5.95 02/04/27</t>
  </si>
  <si>
    <t>SINOCE 4 3/4 08/05/29</t>
  </si>
  <si>
    <t>SINOCE 4 3/4 01/14/30</t>
  </si>
  <si>
    <t>SUNAC 6 09/30/25</t>
  </si>
  <si>
    <t>SUNAC 6 1/4 09/30/26</t>
  </si>
  <si>
    <t>SUNAC 6 1/2 09/30/27</t>
  </si>
  <si>
    <t>SUNAC 6 3/4 09/30/28</t>
  </si>
  <si>
    <t>SUNAC 7 09/30/29</t>
  </si>
  <si>
    <t>SUNAC 7 1/4 09/30/30</t>
  </si>
  <si>
    <t>VNKRLE 3.975 11/09/27</t>
  </si>
  <si>
    <t>VNKRLE 3 1/2 11/12/29</t>
  </si>
  <si>
    <t>YUZHOU 5 3/8 PERP</t>
  </si>
  <si>
    <t>YUZHOU 8 3/8 10/30/24</t>
  </si>
  <si>
    <t>YUZHOU 8.3 05/27/25</t>
  </si>
  <si>
    <t>YUZHOU 7.7 02/20/25</t>
  </si>
  <si>
    <t>YUZHOU 7 3/8 01/13/26</t>
  </si>
  <si>
    <t>YUZHOU 7.85 08/12/26</t>
  </si>
  <si>
    <t>YUZHOU 6.35 01/13/27</t>
  </si>
  <si>
    <t>ZHPRHK 14.724 PERP</t>
  </si>
  <si>
    <t>ZHPRHK 7.35 02/05/25</t>
  </si>
  <si>
    <t>ZHPRHK 7.1 09/10/24</t>
  </si>
  <si>
    <t>ZHPRHK 6.63 01/07/26</t>
  </si>
  <si>
    <t>ZHPRHK 6.7 08/04/26</t>
  </si>
  <si>
    <t>CPREIT 2.95 06/15/30</t>
  </si>
  <si>
    <t>CKPFIN 1 3/8 06/30/26</t>
  </si>
  <si>
    <t>HKLSP 2 7/8 05/27/30</t>
  </si>
  <si>
    <t>HKLSP 2 1/4 07/15/31</t>
  </si>
  <si>
    <t>HYSAN 2 7/8 06/02/27</t>
  </si>
  <si>
    <t>HYSAN 2.82 09/04/29</t>
  </si>
  <si>
    <t>LINREI 2 7/8 07/21/26</t>
  </si>
  <si>
    <t>LINREI 2 3/4 01/19/32</t>
  </si>
  <si>
    <t>NANFUN 5 PERP</t>
  </si>
  <si>
    <t>NANFUN 5 09/05/28</t>
  </si>
  <si>
    <t>NANFUN 3 5/8 08/27/30</t>
  </si>
  <si>
    <t>REGH 6 1/2 PERP</t>
  </si>
  <si>
    <t>SUNHUN 2 7/8 01/21/30</t>
  </si>
  <si>
    <t>SUNHUN 2 3/4 05/13/30</t>
  </si>
  <si>
    <t>WREICL 3 1/2 01/17/28</t>
  </si>
  <si>
    <t>WREICL 2 7/8 05/07/30</t>
  </si>
  <si>
    <t>ALVGR 3 7/8 PERP</t>
  </si>
  <si>
    <t>BNP 4 3/8 05/12/26</t>
  </si>
  <si>
    <t>BNP 8 1/2 PERP</t>
  </si>
  <si>
    <t>BNP 7 3/4 PERP</t>
  </si>
  <si>
    <t>C 4.45 09/29/27</t>
  </si>
  <si>
    <t>EFGBNK 5 1/2 PERP</t>
  </si>
  <si>
    <t>EDF 4 1/2 12/04/69</t>
  </si>
  <si>
    <t>GM 5 3/4 PERP</t>
  </si>
  <si>
    <t>GT 4 7/8 03/15/27</t>
  </si>
  <si>
    <t>INTNED 3.95 03/29/27</t>
  </si>
  <si>
    <t>INTNED 5 3/4 PERP</t>
  </si>
  <si>
    <t>TTMTIN 4 1/2 10/01/27</t>
  </si>
  <si>
    <t>STANLN 4.05 04/12/26</t>
  </si>
  <si>
    <t>STANLN 4.3 02/19/27</t>
  </si>
  <si>
    <t>STANLN 7 3/4 PERP</t>
  </si>
  <si>
    <t>STANLN 6.301 01/09/29</t>
  </si>
  <si>
    <t>STANLN 5.7 03/26/44</t>
  </si>
  <si>
    <t>UBS 5 1/8 PERP</t>
  </si>
  <si>
    <t>UBS 5.959 01/12/34</t>
  </si>
  <si>
    <t>UGPABZ 5 1/4 10/06/26</t>
  </si>
  <si>
    <t>VOD 7 04/04/2079</t>
  </si>
  <si>
    <t>WDC 4 3/4 02/15/26</t>
  </si>
  <si>
    <t>AHTRHK 1.618 08/26/26</t>
  </si>
  <si>
    <t>BCHINA 1 3/4 11/09/26</t>
  </si>
  <si>
    <t>BCHINA 2 3/8 02/24/27</t>
  </si>
  <si>
    <t>CDBALF 3 1/2 10/24/27</t>
  </si>
  <si>
    <t>CDBLFD 2 03/04/26</t>
  </si>
  <si>
    <t>CDBLFD 3 1/8 03/02/27</t>
  </si>
  <si>
    <t>CHJMAO 4 1/4 07/23/29</t>
  </si>
  <si>
    <t>CHJMAO 6 PERP</t>
  </si>
  <si>
    <t>CIFIHG 6.95 04/08/25</t>
  </si>
  <si>
    <t>CMINLE 3 5/8 07/03/29</t>
  </si>
  <si>
    <t>CNOOC 2 7/8 09/30/29</t>
  </si>
  <si>
    <t>CNOOC 3.3 09/30/49</t>
  </si>
  <si>
    <t>CNOOC 4 3/8 05/02/28</t>
  </si>
  <si>
    <t>CNOOC 4 7/8 04/30/44</t>
  </si>
  <si>
    <t>CNOOC 5 05/02/42</t>
  </si>
  <si>
    <t>CNOOC 5 1/2 05/21/33</t>
  </si>
  <si>
    <t>CNOOC 5 3/4 01/26/41</t>
  </si>
  <si>
    <t>CNOOC 5 7/8 03/10/35</t>
  </si>
  <si>
    <t>CNOOC 6.4 05/15/37</t>
  </si>
  <si>
    <t>CNOOC 7 1/2 07/30/39</t>
  </si>
  <si>
    <t>CNOOC 7 7/8 03/15/32</t>
  </si>
  <si>
    <t>CNOOC 7.4 05/01/28</t>
  </si>
  <si>
    <t>COGARD 4.95 07/28/26</t>
  </si>
  <si>
    <t>EXIMCH 4 11/28/47</t>
  </si>
  <si>
    <t>GZDZCD 3 3/4 03/30/26</t>
  </si>
  <si>
    <t>HNYUZI 3.2 07/06/26</t>
  </si>
  <si>
    <t>HZCONI 2.95 10/28/26</t>
  </si>
  <si>
    <t>HZFYCT 3.2 06/25/26</t>
  </si>
  <si>
    <t>ICBCAS 3.538 11/08/27</t>
  </si>
  <si>
    <t>IQ 4 12/15/26</t>
  </si>
  <si>
    <t>JNUCGC 2.4 09/23/26</t>
  </si>
  <si>
    <t>NXPI 2 1/2 05/11/31</t>
  </si>
  <si>
    <t>NXPI 2.65 02/15/32</t>
  </si>
  <si>
    <t>NXPI 3 1/4 05/11/41</t>
  </si>
  <si>
    <t>NXPI 3 1/4 11/30/51</t>
  </si>
  <si>
    <t>NXPI 3 1/8 02/15/42</t>
  </si>
  <si>
    <t>NXPI 3 7/8 06/18/26</t>
  </si>
  <si>
    <t>NXPI 3.15 05/01/27</t>
  </si>
  <si>
    <t>NXPI 3.4 05/01/30</t>
  </si>
  <si>
    <t>NXPI 4.3 06/18/29</t>
  </si>
  <si>
    <t>NXPI 4.4 06/01/27</t>
  </si>
  <si>
    <t>NXPI 5 01/15/33</t>
  </si>
  <si>
    <t>NXPI 5.55 12/01/28</t>
  </si>
  <si>
    <t>PRXNA 3.061 07/13/31</t>
  </si>
  <si>
    <t>PRXNA 3.257 01/19/27</t>
  </si>
  <si>
    <t>PRXNA 3.68 01/21/30</t>
  </si>
  <si>
    <t>PRXNA 3.832 02/08/51</t>
  </si>
  <si>
    <t>PRXNA 4.027 08/03/50</t>
  </si>
  <si>
    <t>PRXNA 4.193 01/19/32</t>
  </si>
  <si>
    <t>PRXNA 4.85 07/06/27</t>
  </si>
  <si>
    <t>SINOCH 1 1/2 09/23/26</t>
  </si>
  <si>
    <t>SINOCH 2 1/4 11/24/26</t>
  </si>
  <si>
    <t>SOPOWZ 4 1/4 09/18/28</t>
  </si>
  <si>
    <t>SYSTIO 3.55 03/16/26</t>
  </si>
  <si>
    <t>T 0 5/8 12/31/27</t>
  </si>
  <si>
    <t>T 0 7/8 11/15/30</t>
  </si>
  <si>
    <t>T 1 3/4 11/15/29</t>
  </si>
  <si>
    <t>T 1 3/4 12/31/26</t>
  </si>
  <si>
    <t>T 1 3/8 12/31/28</t>
  </si>
  <si>
    <t>T 2 02/15/50</t>
  </si>
  <si>
    <t>T 4 1/2 02/15/36</t>
  </si>
  <si>
    <t>T 4 3/4 02/15/37</t>
  </si>
  <si>
    <t>T 4 5/8 02/15/40</t>
  </si>
  <si>
    <t>ZJEXPC 1.638 07/14/26</t>
  </si>
  <si>
    <t>FLAT TRADING</t>
  </si>
  <si>
    <t>DEFAULTED</t>
  </si>
  <si>
    <t>STEP CPN</t>
  </si>
  <si>
    <t>PAY-IN-KIND</t>
  </si>
  <si>
    <t>新濠博亚</t>
  </si>
  <si>
    <t>安徽省交通控股集团</t>
  </si>
  <si>
    <t>注：数据仅考虑算术计算方式，并未综合考虑各基金的实际情况和具体数据日期，仅供参考</t>
  </si>
  <si>
    <t>保释债（Bail in feature）</t>
  </si>
  <si>
    <t>Bail-in?
保释债（Bail in feature）？</t>
  </si>
  <si>
    <t>Disclaimer免责声明</t>
  </si>
  <si>
    <t>Information as
更新日期</t>
  </si>
  <si>
    <t>IBOXHY Index</t>
  </si>
  <si>
    <t>LGDRTRUU Index</t>
  </si>
  <si>
    <t>IBOXIG Index</t>
  </si>
  <si>
    <t>HYG US Equity</t>
  </si>
  <si>
    <t>JNK US Equity</t>
  </si>
  <si>
    <t>IG US Equity</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</si>
  <si>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</si>
  <si>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</si>
  <si>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Caa2u</t>
  </si>
  <si>
    <t>Caa1u</t>
  </si>
  <si>
    <t>Ba1 *-</t>
  </si>
  <si>
    <t>B2u</t>
  </si>
  <si>
    <t>Caa3u</t>
  </si>
  <si>
    <t>B- *-</t>
  </si>
  <si>
    <t>Au</t>
  </si>
  <si>
    <t>Baa1u</t>
  </si>
  <si>
    <t>BB- *-</t>
  </si>
  <si>
    <t>BB+ *-</t>
  </si>
  <si>
    <t>DAH SING BANK LTD</t>
  </si>
  <si>
    <t>SHANGHAI COMMERCIAL BANK</t>
  </si>
  <si>
    <t>LEE &amp; MAN PAPER MFG LTD</t>
  </si>
  <si>
    <t>AGILE GROUP HOLDINGS LTD</t>
  </si>
  <si>
    <t>SEAZEN GROUP LTD</t>
  </si>
  <si>
    <t>NWD FINANCE (BVI) LTD</t>
  </si>
  <si>
    <t>CHINA AOYUAN GROUP LTD</t>
  </si>
  <si>
    <t>CHINA SOUTH CITY HOLDING</t>
  </si>
  <si>
    <t>COUNTRY GARDEN HLDGS</t>
  </si>
  <si>
    <t>EASY TACTIC LTD</t>
  </si>
  <si>
    <t>KAISA GROUP HOLDINGS LTD</t>
  </si>
  <si>
    <t>MODERN LAND CHINA CO LTD</t>
  </si>
  <si>
    <t>POWERLONG REAL ESTATE</t>
  </si>
  <si>
    <t>MEGA WISDOM GLOBAL</t>
  </si>
  <si>
    <t>SUNAC CHINA HOLDINGS LTD</t>
  </si>
  <si>
    <t>CELESTIAL MILES LTD</t>
  </si>
  <si>
    <t>RH INTL FINANCE LTD</t>
  </si>
  <si>
    <t>FRANSHION BRILLIANT LTD</t>
  </si>
  <si>
    <t>SMART INSIGHT INTL LTD</t>
  </si>
  <si>
    <t>IQIYI INC</t>
  </si>
  <si>
    <t>PDD HOLDINGS INC</t>
  </si>
  <si>
    <t>Gold Best Holdings Ltd</t>
  </si>
  <si>
    <t>Concrete Win Ltd</t>
  </si>
  <si>
    <t>2356 HK</t>
  </si>
  <si>
    <t>大新银行集团有限公司</t>
  </si>
  <si>
    <t>5876 TT</t>
  </si>
  <si>
    <t>上海商银</t>
  </si>
  <si>
    <t>1632948Z VI</t>
  </si>
  <si>
    <t>0878468D HK</t>
  </si>
  <si>
    <t>Top Coast Investment Ltd</t>
  </si>
  <si>
    <t>1346979D CH</t>
  </si>
  <si>
    <t>Wealth Zone Hong Kong Invest</t>
  </si>
  <si>
    <t>17 HK</t>
  </si>
  <si>
    <t>新世界发展有限公司</t>
  </si>
  <si>
    <t>3883 HK</t>
  </si>
  <si>
    <t>中国奥园集团股份有限公司</t>
  </si>
  <si>
    <t>1668 HK</t>
  </si>
  <si>
    <t>华南城控股有限公司</t>
  </si>
  <si>
    <t>1886840D VI</t>
  </si>
  <si>
    <t>0793327D CH</t>
  </si>
  <si>
    <t>富力地产(香港)有限公司</t>
  </si>
  <si>
    <t>1638 HK</t>
  </si>
  <si>
    <t>佳兆业集团控股有限公司</t>
  </si>
  <si>
    <t>1345759D CH</t>
  </si>
  <si>
    <t>极地控股有限公司</t>
  </si>
  <si>
    <t>1238 HK</t>
  </si>
  <si>
    <t>宝龙地产控股有限公司</t>
  </si>
  <si>
    <t>1772170D CH</t>
  </si>
  <si>
    <t>Sino-Ocean Capital Holding L</t>
  </si>
  <si>
    <t>1918 HK</t>
  </si>
  <si>
    <t>融创中国控股有限公司</t>
  </si>
  <si>
    <t>659 HK</t>
  </si>
  <si>
    <t>新创建集团有限公司</t>
  </si>
  <si>
    <t>78 HK</t>
  </si>
  <si>
    <t>富豪酒店国际控股有限公司</t>
  </si>
  <si>
    <t>817 HK</t>
  </si>
  <si>
    <t>中国金茂控股集团有限公司</t>
  </si>
  <si>
    <t>1293731D VI</t>
  </si>
  <si>
    <t>百度控股有限公司</t>
  </si>
  <si>
    <t>PDD US</t>
  </si>
  <si>
    <t>Moody / SP / Fitch</t>
  </si>
  <si>
    <t>Caa1/-/-</t>
  </si>
  <si>
    <t>B2/B+/WD</t>
  </si>
  <si>
    <t>-/-/WD</t>
  </si>
  <si>
    <t>B3/-/WD</t>
  </si>
  <si>
    <t>Ca/-/WD</t>
  </si>
  <si>
    <t>Caa2/-/-</t>
  </si>
  <si>
    <t>WD/-/-</t>
  </si>
  <si>
    <t>Ba1/-/BBB-</t>
  </si>
  <si>
    <t>XS2343337122</t>
  </si>
  <si>
    <t>XS2281321799</t>
  </si>
  <si>
    <t>US912810RP57</t>
  </si>
  <si>
    <t>HK0000298999</t>
  </si>
  <si>
    <t>HK0000317724</t>
  </si>
  <si>
    <t>HK0000116415</t>
  </si>
  <si>
    <t>HK0000153905</t>
  </si>
  <si>
    <t>HK0000200714</t>
  </si>
  <si>
    <t>HK0000251345</t>
  </si>
  <si>
    <t>HK0000317732</t>
  </si>
  <si>
    <t>HK0000200722</t>
  </si>
  <si>
    <t>HK0000274073</t>
  </si>
  <si>
    <t>HK0000299005</t>
  </si>
  <si>
    <t>HK0000153913</t>
  </si>
  <si>
    <t>HK0000251295</t>
  </si>
  <si>
    <t>HK0000317740</t>
  </si>
  <si>
    <t>HK0000789872</t>
  </si>
  <si>
    <t>HK0000895927</t>
  </si>
  <si>
    <t>HK0000929700</t>
  </si>
  <si>
    <t>HK0000929999</t>
  </si>
  <si>
    <t>HK0000646957</t>
  </si>
  <si>
    <t>XS2332559637</t>
  </si>
  <si>
    <t>HK0000951035</t>
  </si>
  <si>
    <t>HK0000860434</t>
  </si>
  <si>
    <t>HK0000950995</t>
  </si>
  <si>
    <t>HK0000921020</t>
  </si>
  <si>
    <t>HK0000939428</t>
  </si>
  <si>
    <t>HK0000921111</t>
  </si>
  <si>
    <t>XS2355184149</t>
  </si>
  <si>
    <t>XS2292954034</t>
  </si>
  <si>
    <t>XS2223675146</t>
  </si>
  <si>
    <t>HK0000938859</t>
  </si>
  <si>
    <t>HK0000917697</t>
  </si>
  <si>
    <t>HK0000950714</t>
  </si>
  <si>
    <t>中国附息国债</t>
  </si>
  <si>
    <t>中国农业发展银行</t>
  </si>
  <si>
    <t>国家开发银行/香港</t>
  </si>
  <si>
    <t>中信建投证券股份有限公司</t>
  </si>
  <si>
    <t>中信证券国际有限公司</t>
  </si>
  <si>
    <t>海通国际融资控股有限公司</t>
  </si>
  <si>
    <t>汇丰控股有限公司</t>
  </si>
  <si>
    <t>QNB金融有限公司</t>
  </si>
  <si>
    <t>旭辉控股（集团）有限公司</t>
  </si>
  <si>
    <t>正荣地产集团有限公司</t>
  </si>
  <si>
    <t>中国教育集团控股有限公司</t>
  </si>
  <si>
    <t>香港按揭证券有限公司</t>
  </si>
  <si>
    <t>香港铁路有限公司</t>
  </si>
  <si>
    <t>US404280DW61</t>
  </si>
  <si>
    <t>XS2305450657</t>
  </si>
  <si>
    <t>XS2356311139</t>
  </si>
  <si>
    <t>XS1496758092</t>
  </si>
  <si>
    <t>XS2294372169</t>
  </si>
  <si>
    <t>USF1R15XK854</t>
  </si>
  <si>
    <t>USF1R15XL274</t>
  </si>
  <si>
    <t>XS2357352702</t>
  </si>
  <si>
    <t>XS2333657422</t>
  </si>
  <si>
    <t>XS1634368259</t>
  </si>
  <si>
    <t>XS2379392397</t>
  </si>
  <si>
    <t>XS2585576973</t>
  </si>
  <si>
    <t>XS2461766805</t>
  </si>
  <si>
    <t>XS1743727130</t>
  </si>
  <si>
    <t>XS2315827209</t>
  </si>
  <si>
    <t>XS2588464433</t>
  </si>
  <si>
    <t>USU2526DAF60</t>
  </si>
  <si>
    <t>HK0000159993</t>
  </si>
  <si>
    <t>USY3422VCS52</t>
  </si>
  <si>
    <t>USY3422VCT36</t>
  </si>
  <si>
    <t>XS1596795358</t>
  </si>
  <si>
    <t>XS2122990810</t>
  </si>
  <si>
    <t>XS1603397487</t>
  </si>
  <si>
    <t>US404280BK42</t>
  </si>
  <si>
    <t>XS1428953407</t>
  </si>
  <si>
    <t>XS2553547444</t>
  </si>
  <si>
    <t>US404280CY37</t>
  </si>
  <si>
    <t>XS2338405991</t>
  </si>
  <si>
    <t>USY3815NBC49</t>
  </si>
  <si>
    <t>US46647PDR47</t>
  </si>
  <si>
    <t>USY52758AE20</t>
  </si>
  <si>
    <t>USY52758AF94</t>
  </si>
  <si>
    <t>XS1389118453</t>
  </si>
  <si>
    <t>XS2467774209</t>
  </si>
  <si>
    <t>XS2587421681</t>
  </si>
  <si>
    <t>US36830DAB73</t>
  </si>
  <si>
    <t>US36830DAC56</t>
  </si>
  <si>
    <t>USH3698DDN15</t>
  </si>
  <si>
    <t>USH42097CB19</t>
  </si>
  <si>
    <t>GB00BMBL1D50</t>
  </si>
  <si>
    <t>XS2283062664</t>
  </si>
  <si>
    <t>AU0000097495</t>
  </si>
  <si>
    <t>XS2333569056</t>
  </si>
  <si>
    <t>XS2333568751</t>
  </si>
  <si>
    <t>US037833CJ77</t>
  </si>
  <si>
    <t>US912810TL26</t>
  </si>
  <si>
    <t>US912810SN90</t>
  </si>
  <si>
    <t>DE000DL19WG7</t>
  </si>
  <si>
    <t>XS2386287762</t>
  </si>
  <si>
    <t>XS1379184473</t>
  </si>
  <si>
    <t>FR001400BBL2</t>
  </si>
  <si>
    <t>XS2387734317</t>
  </si>
  <si>
    <t>XS2334361511</t>
  </si>
  <si>
    <t>US91282CHQ78</t>
  </si>
  <si>
    <t>US91282CHC82</t>
  </si>
  <si>
    <t>US912810TT51</t>
  </si>
  <si>
    <t>US91282CHT18</t>
  </si>
  <si>
    <t>US912810SQ22</t>
  </si>
  <si>
    <t>US912810TU25</t>
  </si>
  <si>
    <t>US912810TS78</t>
  </si>
  <si>
    <t>US912810TQ13</t>
  </si>
  <si>
    <t>US912810TM09</t>
  </si>
  <si>
    <t>SHUI ON DEVELOPMENT HLDG</t>
  </si>
  <si>
    <t>CHINA CONSTRUCT BK/SEOUL</t>
  </si>
  <si>
    <t>A1/A/-</t>
  </si>
  <si>
    <t>BARCLAYS BANK PLC</t>
  </si>
  <si>
    <t>A1/A+/A+</t>
  </si>
  <si>
    <t>TEQU MAYFLOWER LTD</t>
  </si>
  <si>
    <t>USH42097CS44</t>
  </si>
  <si>
    <t>UBS 4 7/8 PERP</t>
  </si>
  <si>
    <t>荷兰国际集团AT1</t>
  </si>
  <si>
    <t>XS2585240984</t>
  </si>
  <si>
    <t>INTNED 7 1/2 PERP</t>
  </si>
  <si>
    <t>USF8500RAB80</t>
  </si>
  <si>
    <t>SOCGEN 4 3/4 PERP</t>
  </si>
  <si>
    <t>法国兴业银行AT1</t>
  </si>
  <si>
    <t>USF8586CBQ45</t>
  </si>
  <si>
    <t>SOCGEN 6 3/4 PERP</t>
  </si>
  <si>
    <t>USF8500RAA08</t>
  </si>
  <si>
    <t>SOCGEN 5 3/8 PERP</t>
  </si>
  <si>
    <t>法国巴黎银行AT1</t>
  </si>
  <si>
    <t>USF1067PAB25</t>
  </si>
  <si>
    <t>BNP 4 5/8 PERP</t>
  </si>
  <si>
    <t>USF1R15XL357</t>
  </si>
  <si>
    <t>巴克莱AT1</t>
  </si>
  <si>
    <t>US06738EBX22</t>
  </si>
  <si>
    <t>BACR 8 PERP</t>
  </si>
  <si>
    <t>USG84228EP90</t>
  </si>
  <si>
    <t>STANLN 4 3/4 PERP</t>
  </si>
  <si>
    <t>渣打集团AT1</t>
  </si>
  <si>
    <t>FOSUNI 5 05/18/26</t>
  </si>
  <si>
    <t>FOSUNI 5.05 01/27/27</t>
  </si>
  <si>
    <t>T 3 11/15/45</t>
  </si>
  <si>
    <t>CGB 3.38 07/04/26</t>
  </si>
  <si>
    <t>CGB 3.85 12/12/26</t>
  </si>
  <si>
    <t>CGB 3.48 06/29/27</t>
  </si>
  <si>
    <t>CGB 3.6 06/27/28</t>
  </si>
  <si>
    <t>CGB 4.29 05/22/29</t>
  </si>
  <si>
    <t>CGB 3.6 05/21/30</t>
  </si>
  <si>
    <t>CGB 4.15 12/12/31</t>
  </si>
  <si>
    <t>CGB 4 1/2 05/22/34</t>
  </si>
  <si>
    <t>CGB 4 11/30/35</t>
  </si>
  <si>
    <t>CGB 3.9 07/04/36</t>
  </si>
  <si>
    <t>CGB 3.95 06/29/43</t>
  </si>
  <si>
    <t>CGB 4.1 05/21/45</t>
  </si>
  <si>
    <t>CGB 4.4 12/12/46</t>
  </si>
  <si>
    <t>BB-u</t>
  </si>
  <si>
    <t>AAAu</t>
  </si>
  <si>
    <t>AA-u</t>
  </si>
  <si>
    <t>复星产业控股有限公司</t>
  </si>
  <si>
    <t>瑞安房地产有限公司</t>
  </si>
  <si>
    <t>巴克莱</t>
  </si>
  <si>
    <t>美利坚合众国</t>
  </si>
  <si>
    <t>复星控股</t>
  </si>
  <si>
    <t>友邦保险控股有限公司</t>
  </si>
  <si>
    <t>澳大利亚和新西兰银行集团有限</t>
  </si>
  <si>
    <t>东亚银行有限公司</t>
  </si>
  <si>
    <t>国泰航空有限公司</t>
  </si>
  <si>
    <t>建业地产股份有限公司</t>
  </si>
  <si>
    <t>中建资本(香港)有限公司</t>
  </si>
  <si>
    <t>招商银行股份有限公司</t>
  </si>
  <si>
    <t>中国国际金融（国际）有限公司</t>
  </si>
  <si>
    <t>中信国际金融控股有限公司</t>
  </si>
  <si>
    <t>伊藤忠商事</t>
  </si>
  <si>
    <t>中国太平保险集团(香港)有限公</t>
  </si>
  <si>
    <t>中国华融国际控股有限公司</t>
  </si>
  <si>
    <t>海通证券股份有限公司</t>
  </si>
  <si>
    <t>摩根大通</t>
  </si>
  <si>
    <t>LG化学有限公司</t>
  </si>
  <si>
    <t>Golden Lincoln Holdings I Lt</t>
  </si>
  <si>
    <t>信达金融控股有限公司</t>
  </si>
  <si>
    <t>PTT全球化工公共有限公司</t>
  </si>
  <si>
    <t>Shuifa International Holding</t>
  </si>
  <si>
    <t>大不列颠及北爱尔兰联合王国</t>
  </si>
  <si>
    <t>浙江省海港投资运营集团有限公</t>
  </si>
  <si>
    <t>澳大利亚联邦</t>
  </si>
  <si>
    <t>HSBC Global Services China H</t>
  </si>
  <si>
    <t>Junxi Investments Ltd</t>
  </si>
  <si>
    <t>印度尼西亚共和国</t>
  </si>
  <si>
    <t>菲律宾共和国</t>
  </si>
  <si>
    <t>微软</t>
  </si>
  <si>
    <t>中国农业银行</t>
  </si>
  <si>
    <t>澳大利亚和新西兰银行</t>
  </si>
  <si>
    <t>国泰航空</t>
  </si>
  <si>
    <t>中国华融</t>
  </si>
  <si>
    <t>海通证券</t>
  </si>
  <si>
    <t>HKINTL 3 11/30/26</t>
  </si>
  <si>
    <t>HKINTL 3.3 01/11/28</t>
  </si>
  <si>
    <t>HKINTL 2.95 06/07/28</t>
  </si>
  <si>
    <t>HKINTL 3.3 06/07/33</t>
  </si>
  <si>
    <t>ADBCH 3.8 10/27/30</t>
  </si>
  <si>
    <t>BCHINA 3.08 04/28/26</t>
  </si>
  <si>
    <t>BCHINA 2.98 09/18/26</t>
  </si>
  <si>
    <t>SDBC 2.95 07/19/27</t>
  </si>
  <si>
    <t>CMSINT 3.3 09/18/26</t>
  </si>
  <si>
    <t>CSFCO 3 1/4 04/27/26</t>
  </si>
  <si>
    <t>CSILTD 3.1 07/13/26</t>
  </si>
  <si>
    <t>HAISEC 3.2 05/18/26</t>
  </si>
  <si>
    <t>HSBC 3.4 06/29/27</t>
  </si>
  <si>
    <t>QNBK 3.15 02/04/26</t>
  </si>
  <si>
    <t>QNBK 3 1/2 03/09/26</t>
  </si>
  <si>
    <t>SWIPRO 3.55 07/25/28</t>
  </si>
  <si>
    <t>CHEDUC 4 04/19/26</t>
  </si>
  <si>
    <t>HKMTGC 2.98 09/12/26</t>
  </si>
  <si>
    <t>AGRBK 1 1/4 03/02/26</t>
  </si>
  <si>
    <t>AIA 0.88 09/09/33</t>
  </si>
  <si>
    <t>ANZ 0 3/4 09/29/26</t>
  </si>
  <si>
    <t>ANZ 0.669 05/05/31</t>
  </si>
  <si>
    <t>BNP 7 PERP</t>
  </si>
  <si>
    <t>BNP 4 1/2 PERP</t>
  </si>
  <si>
    <t>BOCOHK 2.304 07/08/31</t>
  </si>
  <si>
    <t>CATHAY 4 7/8 08/17/26</t>
  </si>
  <si>
    <t>CHCONS 3 1/2 07/05/27</t>
  </si>
  <si>
    <t>CHINAM 1 1/4 09/01/26</t>
  </si>
  <si>
    <t>CICCHK 5.493 03/01/26</t>
  </si>
  <si>
    <t>CINDBK 4.8 PERP</t>
  </si>
  <si>
    <t>CITLTD 4 01/11/28</t>
  </si>
  <si>
    <t>CITOH 1.564 03/30/26</t>
  </si>
  <si>
    <t>CTIH 6.4 PERP</t>
  </si>
  <si>
    <t>DELL 8.35 07/15/46</t>
  </si>
  <si>
    <t>HKGB 2.49 08/22/28</t>
  </si>
  <si>
    <t>HKINTL 1 3/8 02/02/31</t>
  </si>
  <si>
    <t>HKINTL 2 3/8 02/02/51</t>
  </si>
  <si>
    <t>HRINTH 4 3/4 04/27/27</t>
  </si>
  <si>
    <t>HRINTH 3 3/8 02/24/30</t>
  </si>
  <si>
    <t>HRINTH 5 1/2 04/27/47</t>
  </si>
  <si>
    <t>HSBC 4.041 03/13/28</t>
  </si>
  <si>
    <t>HSBC 3 1/8 06/07/28</t>
  </si>
  <si>
    <t>HSBC 6.364 11/16/32</t>
  </si>
  <si>
    <t>HSBC 2.871 11/22/32</t>
  </si>
  <si>
    <t>HSBC 6.332 03/09/44</t>
  </si>
  <si>
    <t>HTISEC 2 1/8 05/20/26</t>
  </si>
  <si>
    <t>HYUCAP 1 1/4 02/08/26</t>
  </si>
  <si>
    <t>JPM 5.35 06/01/34</t>
  </si>
  <si>
    <t>LGCHM 1 3/8 07/07/26</t>
  </si>
  <si>
    <t>LGCHM 2 3/8 07/07/31</t>
  </si>
  <si>
    <t>LIFUNG 5 1/4 PERP</t>
  </si>
  <si>
    <t>NANYAN 6 1/2 PERP</t>
  </si>
  <si>
    <t>NANYAN 7.35 PERP</t>
  </si>
  <si>
    <t>PTTGC 2.98 03/18/31</t>
  </si>
  <si>
    <t>PTTGC 4.3 03/18/51</t>
  </si>
  <si>
    <t>UBS 6.442 08/11/28</t>
  </si>
  <si>
    <t>UBS 4 3/8 PERP</t>
  </si>
  <si>
    <t>UKT 0 1/2 10/22/61</t>
  </si>
  <si>
    <t>ZHJSEA 1.98 03/17/26</t>
  </si>
  <si>
    <t>ACGB 1 3/4 06/21/51</t>
  </si>
  <si>
    <t>MEITUA 0 04/27/28</t>
  </si>
  <si>
    <t>MEITUA 0 04/27/27</t>
  </si>
  <si>
    <t>AAPL 3.35 02/09/27</t>
  </si>
  <si>
    <t>T 4 11/15/52</t>
  </si>
  <si>
    <t>T 1 1/4 05/15/50</t>
  </si>
  <si>
    <t>DB 6 3/4 PERP</t>
  </si>
  <si>
    <t>HSBC 0.01 09/14/26</t>
  </si>
  <si>
    <t>HSBC 2 1/2 03/15/27</t>
  </si>
  <si>
    <t>BNP 6 7/8 PERP</t>
  </si>
  <si>
    <t>INDON 1.3 03/23/34</t>
  </si>
  <si>
    <t>PHILIP 1 3/4 04/28/41</t>
  </si>
  <si>
    <t>T 4 1/8 07/31/28</t>
  </si>
  <si>
    <t>T 3 3/8 05/15/33</t>
  </si>
  <si>
    <t>T 4 1/8 08/15/53</t>
  </si>
  <si>
    <t>T 3 7/8 08/15/33</t>
  </si>
  <si>
    <t>T 1 1/8 08/15/40</t>
  </si>
  <si>
    <t>T 4 3/8 08/15/43</t>
  </si>
  <si>
    <t>T 3 7/8 05/15/43</t>
  </si>
  <si>
    <t>T 3 7/8 02/15/43</t>
  </si>
  <si>
    <t>T 4 11/15/42</t>
  </si>
  <si>
    <t>苹果</t>
  </si>
  <si>
    <t>招商证券</t>
  </si>
  <si>
    <t>中国石油财务(香港)有限公司</t>
  </si>
  <si>
    <t>中国海洋石油有限公司</t>
  </si>
  <si>
    <t>CNOOC UK Ltd</t>
  </si>
  <si>
    <t>腾讯控股有限公司</t>
  </si>
  <si>
    <t>阿里巴巴集团控股有限公司</t>
  </si>
  <si>
    <t>百度集团股份有限公司</t>
  </si>
  <si>
    <t>瑞声科技控股有限公司</t>
  </si>
  <si>
    <t>长江和记实业有限公司</t>
  </si>
  <si>
    <t>和记黄埔</t>
  </si>
  <si>
    <t>中国海外发展有限公司</t>
  </si>
  <si>
    <t>利宝互助保险集团股份有限公司</t>
  </si>
  <si>
    <t>中华人民共和国</t>
  </si>
  <si>
    <t>中国航空汽车系统控股有限公司</t>
  </si>
  <si>
    <t>中国铝业股份有限公司</t>
  </si>
  <si>
    <t>中国人寿保险（海外）股份有限</t>
  </si>
  <si>
    <t>Syngenta Treasury NV</t>
  </si>
  <si>
    <t>中国船舶集团（香港）航运租赁</t>
  </si>
  <si>
    <t>融实国际控股有限公司</t>
  </si>
  <si>
    <t>中化香港（集团）有限公司</t>
  </si>
  <si>
    <t>三峡财务(香港)有限公司</t>
  </si>
  <si>
    <t>北京建工集团有限责任公司</t>
  </si>
  <si>
    <t>Grand Dragon Ltd</t>
  </si>
  <si>
    <t>广州地铁投融资(香港)有限公司</t>
  </si>
  <si>
    <t>上港集团（香港）有限公司</t>
  </si>
  <si>
    <t>深圳国际控股有限公司</t>
  </si>
  <si>
    <t>北京控股有限公司</t>
  </si>
  <si>
    <t>北京保障房中心有限公司</t>
  </si>
  <si>
    <t>四川发展国际控股有限公司</t>
  </si>
  <si>
    <t>中银集团投资有限公司</t>
  </si>
  <si>
    <t>梧桐树投资平台有限责任公司</t>
  </si>
  <si>
    <t>Bocom Leasing Development Ho</t>
  </si>
  <si>
    <t>交银租赁国际金融有限公司</t>
  </si>
  <si>
    <t>Sky Splendor Ltd</t>
  </si>
  <si>
    <t>招银金融租赁有限公司</t>
  </si>
  <si>
    <t>PCGI Holdings Ltd</t>
  </si>
  <si>
    <t>国任财产保险股份有限公司</t>
  </si>
  <si>
    <t>国泰君安控股有限公司</t>
  </si>
  <si>
    <t>国泰君安金融控股有限公司</t>
  </si>
  <si>
    <t>ICBC International Leasing C</t>
  </si>
  <si>
    <t>中国平安保险海外（控股）有限</t>
  </si>
  <si>
    <t>Shenwan Hongyuan Internation</t>
  </si>
  <si>
    <t>阳光保险集团股份有限公司</t>
  </si>
  <si>
    <t>中国东方资产管理（国际）控股</t>
  </si>
  <si>
    <t>中国信达(香港)控股有限公司</t>
  </si>
  <si>
    <t>中国长城资产（国际）控股有限</t>
  </si>
  <si>
    <t>青山发电有限公司</t>
  </si>
  <si>
    <t>香港电灯有限公司</t>
  </si>
  <si>
    <t>怡和控股有限公司</t>
  </si>
  <si>
    <t>Financial Secretary Inc/The</t>
  </si>
  <si>
    <t>港华智慧能源有限公司</t>
  </si>
  <si>
    <t>中国蒙牛乳业有限公司</t>
  </si>
  <si>
    <t>新奥能源控股有限公司</t>
  </si>
  <si>
    <t>京东集团股份有限公司</t>
  </si>
  <si>
    <t>顺丰控股有限公司</t>
  </si>
  <si>
    <t>中油燃气集团有限公司</t>
  </si>
  <si>
    <t>中国西部水泥有限公司</t>
  </si>
  <si>
    <t>中国水务集团有限公司</t>
  </si>
  <si>
    <t>一嗨租车</t>
  </si>
  <si>
    <t>Studio City Holdings Ltd</t>
  </si>
  <si>
    <t>新濠博亚娱乐</t>
  </si>
  <si>
    <t>WM Cayman Holdings Ltd I</t>
  </si>
  <si>
    <t>MGM Resorts International Ho</t>
  </si>
  <si>
    <t>澳门博彩控股有限公司</t>
  </si>
  <si>
    <t>拉斯维加斯金沙集团</t>
  </si>
  <si>
    <t>仁恒置地集团</t>
  </si>
  <si>
    <t>RK Properties Holdings Ltd</t>
  </si>
  <si>
    <t>路劲基建有限公司</t>
  </si>
  <si>
    <t>万达商业地产(香港)有限公司</t>
  </si>
  <si>
    <t>远东发展有限公司</t>
  </si>
  <si>
    <t>软银集团股份有限公司</t>
  </si>
  <si>
    <t>Xin Xin BVI Ltd</t>
  </si>
  <si>
    <t>Newup Holdings Ltd</t>
  </si>
  <si>
    <t>平安不动产有限公司</t>
  </si>
  <si>
    <t>金轮天地控股有限公司</t>
  </si>
  <si>
    <t>Greenland Hong Kong Investme</t>
  </si>
  <si>
    <t>Gluon Xima International Ltd</t>
  </si>
  <si>
    <t>合景泰富集团控股有限公司</t>
  </si>
  <si>
    <t>龙湖集团控股有限公司</t>
  </si>
  <si>
    <t>弘阳地产集团控股</t>
  </si>
  <si>
    <t>Dingxin Co Ltd</t>
  </si>
  <si>
    <t>Gemfair Investments Ltd</t>
  </si>
  <si>
    <t>远洋集团控股有限公司</t>
  </si>
  <si>
    <t>远洋地产（香港）有限公司</t>
  </si>
  <si>
    <t>万科企业股份有限公司</t>
  </si>
  <si>
    <t>禹洲集团控股有限公司</t>
  </si>
  <si>
    <t>冠君产业信托</t>
  </si>
  <si>
    <t>长江实业集团有限公司</t>
  </si>
  <si>
    <t>Hongkong Land Co Ltd/The</t>
  </si>
  <si>
    <t>希慎兴业有限公司</t>
  </si>
  <si>
    <t>Link Holdings Ltd/The</t>
  </si>
  <si>
    <t>南丰集团国际控股有限公司</t>
  </si>
  <si>
    <t>新鸿基地产发展有限公司</t>
  </si>
  <si>
    <t>太古股份有限公司</t>
  </si>
  <si>
    <t>太古地产有限公司</t>
  </si>
  <si>
    <t>General Motors Holdings LLC</t>
  </si>
  <si>
    <t>TML控股私人有限公司</t>
  </si>
  <si>
    <t>渣打集团有限公司</t>
  </si>
  <si>
    <t>Ultrapar Participacoes股份公</t>
  </si>
  <si>
    <t>安徽省交通控股集团有限公司</t>
  </si>
  <si>
    <t>CDB Aviation Lease Finance D</t>
  </si>
  <si>
    <t>国银租赁(国际)有限公司</t>
  </si>
  <si>
    <t>中新电力</t>
  </si>
  <si>
    <t>杭州富阳城市建设投资集团有限</t>
  </si>
  <si>
    <t>济南滨河新区建设投资集团有限</t>
  </si>
  <si>
    <t>恩智浦有限公司</t>
  </si>
  <si>
    <t>Naspers有限公司</t>
  </si>
  <si>
    <t>南方电网国际（香港）有限公司</t>
  </si>
  <si>
    <t>浙江省交通投资集团有限公司</t>
  </si>
  <si>
    <t>中华人民共和国国务院</t>
  </si>
  <si>
    <t>招商证券国际有限公司</t>
  </si>
  <si>
    <t>海通国际控股有限公司</t>
  </si>
  <si>
    <t>卡塔尔国民银行SAQ</t>
  </si>
  <si>
    <t>法国兴业银行股份有限公司</t>
  </si>
  <si>
    <t>招商银行</t>
  </si>
  <si>
    <t>中金</t>
  </si>
  <si>
    <t>中信集团</t>
  </si>
  <si>
    <t>中国太平保险</t>
  </si>
  <si>
    <t>利丰</t>
  </si>
  <si>
    <t>浙江省海港投资</t>
  </si>
  <si>
    <t>顺丰控股</t>
  </si>
  <si>
    <t>CHINA CITIC BANK INTL</t>
  </si>
  <si>
    <t>SINOPEC GRP OVERSEA 2015</t>
  </si>
  <si>
    <t>SINOPEC GRP OVERSEA 2013</t>
  </si>
  <si>
    <t>CNPC HK OVERSEAS CAPITAL</t>
  </si>
  <si>
    <t>CNOOC FINANCE 2013 LTD</t>
  </si>
  <si>
    <t>CNOOC FINANCE 2015 US</t>
  </si>
  <si>
    <t>CNOOC FINANCE 2015 AU</t>
  </si>
  <si>
    <t>SPIC 2016 US DOLLAR BOND</t>
  </si>
  <si>
    <t>CK HUTCHISON INTNTL 21</t>
  </si>
  <si>
    <t>CK HUTCHISON INTL 16 LTD</t>
  </si>
  <si>
    <t>CK HUTCHISON INTL 17 LTD</t>
  </si>
  <si>
    <t>CK HUTCHISON INTL 19 II</t>
  </si>
  <si>
    <t>CK HUTCHISON INTL 20 LTD</t>
  </si>
  <si>
    <t>HUTCHISON WHAMPOA FIN</t>
  </si>
  <si>
    <t>HUTCHISON WHAM INT 03/33</t>
  </si>
  <si>
    <t>CN OVERSEAS FIN KY VIII</t>
  </si>
  <si>
    <t>LIBERTY MUTUAL INSURANCE</t>
  </si>
  <si>
    <t>HYD INTERNATIONAL HLD</t>
  </si>
  <si>
    <t>CHALCO HK INVESTMENT</t>
  </si>
  <si>
    <t>CHINA LIFE INSU OVERS/HK</t>
  </si>
  <si>
    <t>CHINA OVERSEAS FIN KY V</t>
  </si>
  <si>
    <t>CHINA OVERSEA FIN KY III</t>
  </si>
  <si>
    <t>SYNGENTA FINANCE NV</t>
  </si>
  <si>
    <t>CSSC CAPITAL 2015 LTD</t>
  </si>
  <si>
    <t>JIC ZHIXIN LTD</t>
  </si>
  <si>
    <t>RONGSHI INTERNATIONAL FI</t>
  </si>
  <si>
    <t>SINOCHEM OFFSHORE CAPITA</t>
  </si>
  <si>
    <t>SINOCHEM OVERSEAS CAPITA</t>
  </si>
  <si>
    <t>THREE GORGES FIN I KY</t>
  </si>
  <si>
    <t>LEVC FINANCE LTD</t>
  </si>
  <si>
    <t>BAIC FINANCE INV CO LTD</t>
  </si>
  <si>
    <t>BCEG HONGKONG CO LTD</t>
  </si>
  <si>
    <t>BRIGHT GALAXY INTL LTD</t>
  </si>
  <si>
    <t>GZ MTR FIN BVI</t>
  </si>
  <si>
    <t>HUATONG INTNL INV HLDNS</t>
  </si>
  <si>
    <t>SHANGHAI PORT GRP DEV CO</t>
  </si>
  <si>
    <t>SHANGHAI PORT GROUP BV</t>
  </si>
  <si>
    <t>SHAOXING CITY INV GRP</t>
  </si>
  <si>
    <t>SHENZHEN EXPRESSWAY</t>
  </si>
  <si>
    <t>TALENT YIELD INTNTNL</t>
  </si>
  <si>
    <t>VERTEX CAPITAL INV LTD</t>
  </si>
  <si>
    <t>YAN GANG LTD</t>
  </si>
  <si>
    <t>YIELDKING INVESTMENT LTD</t>
  </si>
  <si>
    <t>BK OF COMMUNICATIONS/HK</t>
  </si>
  <si>
    <t>AMIPEACE LTD</t>
  </si>
  <si>
    <t>BANK OF CHINA/HONG KONG</t>
  </si>
  <si>
    <t>BANK OF CHINA/LUXEMBOURG</t>
  </si>
  <si>
    <t>BANK OF CHINA/SINGAPORE</t>
  </si>
  <si>
    <t>BANK OF EAST ASIA LTD</t>
  </si>
  <si>
    <t>CHINA DEVELOPMENT BANK</t>
  </si>
  <si>
    <t>EXPORT-IMPORT BANK CHINA</t>
  </si>
  <si>
    <t>IND &amp; COMM BK CHINA/SG</t>
  </si>
  <si>
    <t>IND &amp; COMM BK CHN MACAU</t>
  </si>
  <si>
    <t>IND &amp; COMM BK OF CHINA</t>
  </si>
  <si>
    <t>AIA GROUP LTD</t>
  </si>
  <si>
    <t>AZURE NOVA INTERNATIONAL</t>
  </si>
  <si>
    <t>AZURE ORBIT IV INTL FIN</t>
  </si>
  <si>
    <t>BOC AVIATION LTD</t>
  </si>
  <si>
    <t>CMB INTERNATIONAL LEASIN</t>
  </si>
  <si>
    <t>CSCIF ASIA LTD</t>
  </si>
  <si>
    <t>FWD GROUP HOLDINGS LTD</t>
  </si>
  <si>
    <t>GUOREN P&amp;C INSURANCE</t>
  </si>
  <si>
    <t>GUOTAI JUNAN INTL HLDGS</t>
  </si>
  <si>
    <t>GUOTAI JUNAN HOLDINGS</t>
  </si>
  <si>
    <t>ICBCIL FINANCE CO LTD</t>
  </si>
  <si>
    <t>VIGOROUS CHAMP INTL LTD</t>
  </si>
  <si>
    <t>SHENWAN HNGYUAN INTL FIN</t>
  </si>
  <si>
    <t>SUNSHINE LIFE INSURANCE</t>
  </si>
  <si>
    <t>JOY TRSR ASSETS HLD</t>
  </si>
  <si>
    <t>CHARMING LIGHT INVST LTD</t>
  </si>
  <si>
    <t>CHINA CINDA FINANCE 2017</t>
  </si>
  <si>
    <t>CHINA CINDA 2020 I MNGMN</t>
  </si>
  <si>
    <t>CHINA GRT WALL INTL III</t>
  </si>
  <si>
    <t>GREAT WALL INTL V</t>
  </si>
  <si>
    <t>HUARONG FINANCE II</t>
  </si>
  <si>
    <t>CASTLE PEAK PWR FIN CO</t>
  </si>
  <si>
    <t>CLP POWER HK FINANCING</t>
  </si>
  <si>
    <t>HKT CAPITAL NO 4 LTD</t>
  </si>
  <si>
    <t>HKT CAPITAL NO 6 LTD</t>
  </si>
  <si>
    <t>HONGKONG ELECTRIC FIN</t>
  </si>
  <si>
    <t>JMH CO LTD</t>
  </si>
  <si>
    <t>MTR CORP CI LTD</t>
  </si>
  <si>
    <t>MTR CORP LTD</t>
  </si>
  <si>
    <t>TCCL FINANCE LTD</t>
  </si>
  <si>
    <t>TOWNGAS FINANCE LTD</t>
  </si>
  <si>
    <t>CHINA MENGNIU DAIRY</t>
  </si>
  <si>
    <t>SF HOLDING INVESTMENT</t>
  </si>
  <si>
    <t>CHINA OIL &amp;  GAS GROUP</t>
  </si>
  <si>
    <t>WEST CHINA CEMENT LTD</t>
  </si>
  <si>
    <t>FORTUNE STAR BVI LTD</t>
  </si>
  <si>
    <t>CHINA WATER AFFAIRS GRP</t>
  </si>
  <si>
    <t>EHI CAR SERVICES LTD</t>
  </si>
  <si>
    <t>STUDIO CITY FINANCE LTD</t>
  </si>
  <si>
    <t>MELCO RESORTS FINANCE</t>
  </si>
  <si>
    <t>WYNN MACAU LTD</t>
  </si>
  <si>
    <t>MGM CHINA HOLDINGS LTD</t>
  </si>
  <si>
    <t>CHAMPION PATH HOLDINGS</t>
  </si>
  <si>
    <t>SANDS CHINA LTD</t>
  </si>
  <si>
    <t>GREENTOWN CHINA HLDGS</t>
  </si>
  <si>
    <t>YANLORD LAND HK CO LTD</t>
  </si>
  <si>
    <t>TIMES CHINA HLDG LTD</t>
  </si>
  <si>
    <t>LOGAN GROUP CO LTD</t>
  </si>
  <si>
    <t>RKPF OVERSEAS 2019 A LTD</t>
  </si>
  <si>
    <t>RKPF OVERSEAS 2019 E LTD</t>
  </si>
  <si>
    <t>RKP OVERSEAS FI 2016 A</t>
  </si>
  <si>
    <t>RKI OVERSEAS FIN 2017 A</t>
  </si>
  <si>
    <t>RKPF OVERSEAS 2020 A LTD</t>
  </si>
  <si>
    <t>WANDA PROPERTIES GLOBA</t>
  </si>
  <si>
    <t>SOFTBANK GROUP CORP</t>
  </si>
  <si>
    <t>VODAFONE GROUP PLC</t>
  </si>
  <si>
    <t>CENTRAL CHN REAL ESTATE</t>
  </si>
  <si>
    <t>CHINA EVERGRANDE GROUP</t>
  </si>
  <si>
    <t>CHINA SCE GRP HLDGS LTD</t>
  </si>
  <si>
    <t>CIFI HOLDINGS GROUP</t>
  </si>
  <si>
    <t>PINGAN REAL ESTATE CAP</t>
  </si>
  <si>
    <t>FUQING INVESTMENT MGMT</t>
  </si>
  <si>
    <t>GOLDEN WHEEL TIANDI</t>
  </si>
  <si>
    <t>GREENLAND GLB INVST</t>
  </si>
  <si>
    <t>GREENLAND HONG KONG HLDG</t>
  </si>
  <si>
    <t>KWG GROUP HOLDINGS</t>
  </si>
  <si>
    <t>LONGFOR HOLDINGS LTD</t>
  </si>
  <si>
    <t>RED SUN PROPERTIES GRP</t>
  </si>
  <si>
    <t>RONSHINE CHINA</t>
  </si>
  <si>
    <t>NEW METRO GLOBAL LTD</t>
  </si>
  <si>
    <t>SHIMAO GROUP HLDGS LTD</t>
  </si>
  <si>
    <t>SINO OCEAN LD TRS III</t>
  </si>
  <si>
    <t>SINO OCEAN LND TRS FIN I</t>
  </si>
  <si>
    <t>SINO OCEAN LAND IV</t>
  </si>
  <si>
    <t>SINO OCEAN LD TRS FIN II</t>
  </si>
  <si>
    <t>VANKE REAL ESTATE HK</t>
  </si>
  <si>
    <t>YUZHOU GROUP</t>
  </si>
  <si>
    <t>ZHENRO PROPERTIES GROUP</t>
  </si>
  <si>
    <t>CHAMPION MTN LTD</t>
  </si>
  <si>
    <t>CK PROPERTY FINANCE MTN</t>
  </si>
  <si>
    <t>HONGKONG LAND FINANCE</t>
  </si>
  <si>
    <t>HYSAN MTN LTD</t>
  </si>
  <si>
    <t>LINK FINANCE CAYMAN 2009</t>
  </si>
  <si>
    <t>NAN FUNG TREASURY III</t>
  </si>
  <si>
    <t>NAN FUNG TREASURY LTD</t>
  </si>
  <si>
    <t>SUN HUNG KAI PROP (CAP)</t>
  </si>
  <si>
    <t>SWIRE PACIFIC MTN FIN</t>
  </si>
  <si>
    <t>SWIRE PROPERT MTN FIN</t>
  </si>
  <si>
    <t>WHARF REIC FINANCE BVI</t>
  </si>
  <si>
    <t>ALLIANZ SE</t>
  </si>
  <si>
    <t>BNP PARIBAS</t>
  </si>
  <si>
    <t>CITIGROUP INC</t>
  </si>
  <si>
    <t>DEUTSCHE BANK AG</t>
  </si>
  <si>
    <t>EFG INTERNATIONAL AG</t>
  </si>
  <si>
    <t>GENERAL MOTORS FINL CO</t>
  </si>
  <si>
    <t>GOODYEAR TIRE &amp; RUBBER</t>
  </si>
  <si>
    <t>ING GROEP NV</t>
  </si>
  <si>
    <t>JAGUAR LAND ROVER AUTOMO</t>
  </si>
  <si>
    <t>STANDARD CHARTERED PLC</t>
  </si>
  <si>
    <t>UBS GROUP AG</t>
  </si>
  <si>
    <t>ULTRAPAR INTERNATIONL SA</t>
  </si>
  <si>
    <t>WESTERN DIGITAL CORP</t>
  </si>
  <si>
    <t>ANHUI TRANSPORTATION HK</t>
  </si>
  <si>
    <t>BANK OF CHINA/SYDNEY</t>
  </si>
  <si>
    <t>CHANG DEVELOPMENT INT</t>
  </si>
  <si>
    <t>CDBL FUNDING 1</t>
  </si>
  <si>
    <t>CDBL FUNDING TWO</t>
  </si>
  <si>
    <t>CNOOC FINANCE 2012 LTD</t>
  </si>
  <si>
    <t>CNOOC FINANCE 2003 LTD</t>
  </si>
  <si>
    <t>CNOOC FINANCE 2011 LTD</t>
  </si>
  <si>
    <t>CNOOC PETROLEUM NORTH</t>
  </si>
  <si>
    <t>SCI HK DEVELOPMENT LTD</t>
  </si>
  <si>
    <t>SINOSING SERV P L</t>
  </si>
  <si>
    <t>ZHONGYUAN ZHICHE</t>
  </si>
  <si>
    <t>HUZHOU CITY INV DEV GP</t>
  </si>
  <si>
    <t>FUYANG CHENGTOU GROUP HK</t>
  </si>
  <si>
    <t>IND &amp; COMM BK CHINA/NY</t>
  </si>
  <si>
    <t>REPUBLIC OF INDONESIA</t>
  </si>
  <si>
    <t>JINGMING YUANTONG DEV</t>
  </si>
  <si>
    <t>JINAN URB CONST INTL INV</t>
  </si>
  <si>
    <t>NXP BV/NXP FDG/NXP USA</t>
  </si>
  <si>
    <t>NXP BV/NXP FUNDING LLC</t>
  </si>
  <si>
    <t>PROSUS NV</t>
  </si>
  <si>
    <t>PUTIAN ASETS INVST CO</t>
  </si>
  <si>
    <t>CHINA SOUTHERN PW GRID</t>
  </si>
  <si>
    <t>SX FINANCIAL ASSETS MMT</t>
  </si>
  <si>
    <t>SHANGYU ST INV OPE</t>
  </si>
  <si>
    <t>US TREASURY N/B</t>
  </si>
  <si>
    <t>ZHEJIANG EXPRESSWAY CO</t>
  </si>
  <si>
    <t>CHINA GOVERNMENT BOND</t>
  </si>
  <si>
    <t>AGRICULTURAL BK CHINA/HK</t>
  </si>
  <si>
    <t>AGRICUL DEV BANK CHINA</t>
  </si>
  <si>
    <t>CHINA DEVELOPMENT BK/HK</t>
  </si>
  <si>
    <t>CMS INTNTNL GEMSTONE</t>
  </si>
  <si>
    <t>CSI MTN LTD</t>
  </si>
  <si>
    <t>EXPORT-IMPORT BANK KOREA</t>
  </si>
  <si>
    <t>HAITONG INTL FIN HLDGS</t>
  </si>
  <si>
    <t>IND &amp; COM B C/DUBAI DIFC</t>
  </si>
  <si>
    <t>KFW</t>
  </si>
  <si>
    <t>QNB FINANCE LTD</t>
  </si>
  <si>
    <t>CHINA EDUCATION GROUP</t>
  </si>
  <si>
    <t>HONG KONG MORTGAGE CORP</t>
  </si>
  <si>
    <t>HYUNDAI CAPITAL SERVICES</t>
  </si>
  <si>
    <t>AGRICULTURAL BK CHINA/SG</t>
  </si>
  <si>
    <t>ANTON OILFIELD SERV GRP/</t>
  </si>
  <si>
    <t>AUST &amp; NZ BANKING GROUP</t>
  </si>
  <si>
    <t>BANK OF COMMUNICATION HK</t>
  </si>
  <si>
    <t>CSCEC FINANCE CAYMAN II</t>
  </si>
  <si>
    <t>CHINA MERCHANTS BANK/LUX</t>
  </si>
  <si>
    <t>CALC BOND 3 LTD</t>
  </si>
  <si>
    <t>CICC HK FINANCE 2016 MTN</t>
  </si>
  <si>
    <t>ITOCHU CORP</t>
  </si>
  <si>
    <t>CHINA TAIPING INSURANCE</t>
  </si>
  <si>
    <t>HONG KONG GOVERNMENT</t>
  </si>
  <si>
    <t>HUARONG FINANCE 2017 CO</t>
  </si>
  <si>
    <t>HUARONG FINANCE 2019</t>
  </si>
  <si>
    <t>HAITONG INTL SECURITIES</t>
  </si>
  <si>
    <t>JPMORGAN CHASE &amp; CO</t>
  </si>
  <si>
    <t>LG CHEM LTD</t>
  </si>
  <si>
    <t>LI &amp; FUNG LTD</t>
  </si>
  <si>
    <t>NANYANG COMMERCIAL BANK</t>
  </si>
  <si>
    <t>GC TREASURY CENTRE CO</t>
  </si>
  <si>
    <t>SHUIFA INT HLD BVI</t>
  </si>
  <si>
    <t>UNITED KINGDOM GILT</t>
  </si>
  <si>
    <t>ZHEJIANG SEAPORT</t>
  </si>
  <si>
    <t>AUSTRALIAN GOVERNMENT</t>
  </si>
  <si>
    <t>HSBC BANK CANADA</t>
  </si>
  <si>
    <t>REPUBLIC OF PHILIPPINES</t>
  </si>
  <si>
    <t>SOCIETE GENERALE</t>
  </si>
  <si>
    <t>BARCLAYS PLC</t>
  </si>
  <si>
    <t>1st lien</t>
  </si>
  <si>
    <t>5/12/2033</t>
  </si>
  <si>
    <t>12/4/2027</t>
  </si>
  <si>
    <t>17/10/2043</t>
  </si>
  <si>
    <t>28/4/2045</t>
  </si>
  <si>
    <t>13/5/2050</t>
  </si>
  <si>
    <t>13/5/2030</t>
  </si>
  <si>
    <t>17/5/2042</t>
  </si>
  <si>
    <t>12/11/2049</t>
  </si>
  <si>
    <t>23/6/2030</t>
  </si>
  <si>
    <t>28/4/2041</t>
  </si>
  <si>
    <t>9/5/2043</t>
  </si>
  <si>
    <t>5/5/2045</t>
  </si>
  <si>
    <t>24/6/2030</t>
  </si>
  <si>
    <t>2/5/2028</t>
  </si>
  <si>
    <t>7/5/2044</t>
  </si>
  <si>
    <t>6/12/2026</t>
  </si>
  <si>
    <t>5/8/2030</t>
  </si>
  <si>
    <t>22/5/2043</t>
  </si>
  <si>
    <t>19/7/2027</t>
  </si>
  <si>
    <t>14/3/2048</t>
  </si>
  <si>
    <t>19/6/2049</t>
  </si>
  <si>
    <t>22/9/2025</t>
  </si>
  <si>
    <t>22/9/2050</t>
  </si>
  <si>
    <t>14/3/2028</t>
  </si>
  <si>
    <t>19/6/2029</t>
  </si>
  <si>
    <t>22/9/2030</t>
  </si>
  <si>
    <t>16/7/2024</t>
  </si>
  <si>
    <t>28/2/2027</t>
  </si>
  <si>
    <t>25/2/2030</t>
  </si>
  <si>
    <t>21/10/2030</t>
  </si>
  <si>
    <t>27/7/2026</t>
  </si>
  <si>
    <t>3/6/2026</t>
  </si>
  <si>
    <t>24/2/2027</t>
  </si>
  <si>
    <t>6/7/2027</t>
  </si>
  <si>
    <t>6/8/2028</t>
  </si>
  <si>
    <t>23/4/2030</t>
  </si>
  <si>
    <t>23/10/2029</t>
  </si>
  <si>
    <t>14/7/2026</t>
  </si>
  <si>
    <t>17/5/2027</t>
  </si>
  <si>
    <t>11/4/2029</t>
  </si>
  <si>
    <t>22/4/2031</t>
  </si>
  <si>
    <t>19/1/2038</t>
  </si>
  <si>
    <t>22/4/2041</t>
  </si>
  <si>
    <t>11/4/2049</t>
  </si>
  <si>
    <t>3/6/2050</t>
  </si>
  <si>
    <t>22/4/2051</t>
  </si>
  <si>
    <t>3/6/2060</t>
  </si>
  <si>
    <t>22/4/2061</t>
  </si>
  <si>
    <t>11/4/2026</t>
  </si>
  <si>
    <t>19/1/2028</t>
  </si>
  <si>
    <t>3/9/2030</t>
  </si>
  <si>
    <t>29/4/2026</t>
  </si>
  <si>
    <t>14/1/2030</t>
  </si>
  <si>
    <t>6/12/2047</t>
  </si>
  <si>
    <t>9/2/2051</t>
  </si>
  <si>
    <t>6/12/2027</t>
  </si>
  <si>
    <t>9/2/2031</t>
  </si>
  <si>
    <t>28/11/2034</t>
  </si>
  <si>
    <t>6/12/2037</t>
  </si>
  <si>
    <t>9/2/2041</t>
  </si>
  <si>
    <t>6/12/2057</t>
  </si>
  <si>
    <t>9/2/2061</t>
  </si>
  <si>
    <t>29/3/2028</t>
  </si>
  <si>
    <t>7/4/2030</t>
  </si>
  <si>
    <t>23/2/2027</t>
  </si>
  <si>
    <t>9/10/2030</t>
  </si>
  <si>
    <t>23/8/2031</t>
  </si>
  <si>
    <t>29/4/2030</t>
  </si>
  <si>
    <t>14/7/2031</t>
  </si>
  <si>
    <t>14/7/2051</t>
  </si>
  <si>
    <t>8/7/2030</t>
  </si>
  <si>
    <t>16/7/2025</t>
  </si>
  <si>
    <t>8/3/2026</t>
  </si>
  <si>
    <t>28/10/2030</t>
  </si>
  <si>
    <t>2/6/2031</t>
  </si>
  <si>
    <t>2/11/2030</t>
  </si>
  <si>
    <t>26/10/2026</t>
  </si>
  <si>
    <t>3/5/2033</t>
  </si>
  <si>
    <t>22/7/2027</t>
  </si>
  <si>
    <t>30/9/2029</t>
  </si>
  <si>
    <t>15/4/2026</t>
  </si>
  <si>
    <t>3/10/2026</t>
  </si>
  <si>
    <t>5/4/2027</t>
  </si>
  <si>
    <t>6/9/2029</t>
  </si>
  <si>
    <t>8/5/2030</t>
  </si>
  <si>
    <t>15/4/2031</t>
  </si>
  <si>
    <t>15/4/2041</t>
  </si>
  <si>
    <t>6/9/2049</t>
  </si>
  <si>
    <t>8/5/2050</t>
  </si>
  <si>
    <t>1/8/2027</t>
  </si>
  <si>
    <t>24/11/2033</t>
  </si>
  <si>
    <t>21/4/2028</t>
  </si>
  <si>
    <t>21/4/2033</t>
  </si>
  <si>
    <t>11/1/2033</t>
  </si>
  <si>
    <t>12/1/2028</t>
  </si>
  <si>
    <t>12/1/2030</t>
  </si>
  <si>
    <t>12/1/2033</t>
  </si>
  <si>
    <t>12/1/2026</t>
  </si>
  <si>
    <t>12/1/2027</t>
  </si>
  <si>
    <t>21/2/2029</t>
  </si>
  <si>
    <t>4/2/2031</t>
  </si>
  <si>
    <t>12/1/2032</t>
  </si>
  <si>
    <t>4/2/2051</t>
  </si>
  <si>
    <t>12/1/2052</t>
  </si>
  <si>
    <t>12/1/2062</t>
  </si>
  <si>
    <t>5/12/2027</t>
  </si>
  <si>
    <t>10/6/2026</t>
  </si>
  <si>
    <t>27/8/2025</t>
  </si>
  <si>
    <t>26/2/2029</t>
  </si>
  <si>
    <t>15/7/2029</t>
  </si>
  <si>
    <t>11/6/2034</t>
  </si>
  <si>
    <t>12/2/2035</t>
  </si>
  <si>
    <t>3/11/2045</t>
  </si>
  <si>
    <t>5/8/2031</t>
  </si>
  <si>
    <t>10/5/2033</t>
  </si>
  <si>
    <t>13/5/2045</t>
  </si>
  <si>
    <t>5/8/2051</t>
  </si>
  <si>
    <t>20/8/2060</t>
  </si>
  <si>
    <t>25/3/2026</t>
  </si>
  <si>
    <t>1/2/2032</t>
  </si>
  <si>
    <t>1/12/2033</t>
  </si>
  <si>
    <t>15/2/2034</t>
  </si>
  <si>
    <t>1/12/2032</t>
  </si>
  <si>
    <t>22/8/2047</t>
  </si>
  <si>
    <t>15/8/2030</t>
  </si>
  <si>
    <t>15/8/2060</t>
  </si>
  <si>
    <t>15/5/2033</t>
  </si>
  <si>
    <t>6/2/2033</t>
  </si>
  <si>
    <t>10/2/2026</t>
  </si>
  <si>
    <t>10/2/2028</t>
  </si>
  <si>
    <t>5/8/2052</t>
  </si>
  <si>
    <t>1/4/2030</t>
  </si>
  <si>
    <t>1/6/2032</t>
  </si>
  <si>
    <t>9/2/2033</t>
  </si>
  <si>
    <t>15/1/2033</t>
  </si>
  <si>
    <t>15/4/2028</t>
  </si>
  <si>
    <t>15/1/2049</t>
  </si>
  <si>
    <t>1/5/2027</t>
  </si>
  <si>
    <t>2/3/2043</t>
  </si>
  <si>
    <t>28/6/2063</t>
  </si>
  <si>
    <t>23/5/2033</t>
  </si>
  <si>
    <t>30/3/2028</t>
  </si>
  <si>
    <t>6/5/2026</t>
  </si>
  <si>
    <t>18/9/2037</t>
  </si>
  <si>
    <t>15/10/2026</t>
  </si>
  <si>
    <t>2/11/2027</t>
  </si>
  <si>
    <t>19/10/2028</t>
  </si>
  <si>
    <t>3/12/2029</t>
  </si>
  <si>
    <t>19/10/2048</t>
  </si>
  <si>
    <t>21/10/2050</t>
  </si>
  <si>
    <t>28/4/2026</t>
  </si>
  <si>
    <t>28/7/2026</t>
  </si>
  <si>
    <t>15/8/2033</t>
  </si>
  <si>
    <t>27/11/2029</t>
  </si>
  <si>
    <t>15/11/2042</t>
  </si>
  <si>
    <t>29/10/2043</t>
  </si>
  <si>
    <t>24/4/2028</t>
  </si>
  <si>
    <t>24/4/2048</t>
  </si>
  <si>
    <t>27/8/2030</t>
  </si>
  <si>
    <t>21/5/2029</t>
  </si>
  <si>
    <t>12/11/2040</t>
  </si>
  <si>
    <t>16/10/2049</t>
  </si>
  <si>
    <t>14/7/2025</t>
  </si>
  <si>
    <t>2/7/2026</t>
  </si>
  <si>
    <t>15/7/2026</t>
  </si>
  <si>
    <t>13/12/2027</t>
  </si>
  <si>
    <t>17/8/2026</t>
  </si>
  <si>
    <t>17/9/2025</t>
  </si>
  <si>
    <t>17/9/2030</t>
  </si>
  <si>
    <t>11/9/2029</t>
  </si>
  <si>
    <t>13/7/2030</t>
  </si>
  <si>
    <t>19/8/2026</t>
  </si>
  <si>
    <t>8/7/2026</t>
  </si>
  <si>
    <t>6/5/2031</t>
  </si>
  <si>
    <t>23/3/2026</t>
  </si>
  <si>
    <t>18/8/2026</t>
  </si>
  <si>
    <t>22/10/2030</t>
  </si>
  <si>
    <t>20/4/2027</t>
  </si>
  <si>
    <t>15/3/2027</t>
  </si>
  <si>
    <t>7/7/2028</t>
  </si>
  <si>
    <t>1/6/2026</t>
  </si>
  <si>
    <t>27/10/2030</t>
  </si>
  <si>
    <t>24/1/2037</t>
  </si>
  <si>
    <t>31/7/2024</t>
  </si>
  <si>
    <t>26/4/2026</t>
  </si>
  <si>
    <t>14/3/2027</t>
  </si>
  <si>
    <t>22/4/2032</t>
  </si>
  <si>
    <t>4/4/2033</t>
  </si>
  <si>
    <t>16/9/2040</t>
  </si>
  <si>
    <t>21/3/2027</t>
  </si>
  <si>
    <t>25/1/2028</t>
  </si>
  <si>
    <t>17/1/2025</t>
  </si>
  <si>
    <t>27/4/2026</t>
  </si>
  <si>
    <t>12/8/2030</t>
  </si>
  <si>
    <t>3/3/2026</t>
  </si>
  <si>
    <t>21/4/2026</t>
  </si>
  <si>
    <t>19/5/2026</t>
  </si>
  <si>
    <t>28/5/2029</t>
  </si>
  <si>
    <t>25/2/2031</t>
  </si>
  <si>
    <t>20/4/2026</t>
  </si>
  <si>
    <t>21/12/2027</t>
  </si>
  <si>
    <t>20/3/2029</t>
  </si>
  <si>
    <t>17/11/2030</t>
  </si>
  <si>
    <t>7/2/2027</t>
  </si>
  <si>
    <t>9/3/2027</t>
  </si>
  <si>
    <t>18/3/2027</t>
  </si>
  <si>
    <t>8/2/2028</t>
  </si>
  <si>
    <t>18/3/2030</t>
  </si>
  <si>
    <t>8/2/2048</t>
  </si>
  <si>
    <t>31/8/2027</t>
  </si>
  <si>
    <t>18/8/2030</t>
  </si>
  <si>
    <t>22/11/2026</t>
  </si>
  <si>
    <t>22/6/2030</t>
  </si>
  <si>
    <t>3/3/2031</t>
  </si>
  <si>
    <t>30/6/2030</t>
  </si>
  <si>
    <t>21/7/2031</t>
  </si>
  <si>
    <t>30/6/2035</t>
  </si>
  <si>
    <t>22/7/2030</t>
  </si>
  <si>
    <t>18/1/2032</t>
  </si>
  <si>
    <t>9/6/2030</t>
  </si>
  <si>
    <t>9/4/2031</t>
  </si>
  <si>
    <t>9/4/2036</t>
  </si>
  <si>
    <t>30/7/2024</t>
  </si>
  <si>
    <t>2/11/2026</t>
  </si>
  <si>
    <t>19/8/2030</t>
  </si>
  <si>
    <t>26/4/2027</t>
  </si>
  <si>
    <t>17/6/2030</t>
  </si>
  <si>
    <t>5/3/2025</t>
  </si>
  <si>
    <t>14/1/2050</t>
  </si>
  <si>
    <t>20/2/2030</t>
  </si>
  <si>
    <t>18/11/2024</t>
  </si>
  <si>
    <t>30/6/2026</t>
  </si>
  <si>
    <t>19/10/2025</t>
  </si>
  <si>
    <t>18/5/2026</t>
  </si>
  <si>
    <t>21/9/2026</t>
  </si>
  <si>
    <t>15/1/2028</t>
  </si>
  <si>
    <t>21/7/2028</t>
  </si>
  <si>
    <t>4/12/2029</t>
  </si>
  <si>
    <t>26/8/2028</t>
  </si>
  <si>
    <t>15/12/2029</t>
  </si>
  <si>
    <t>1/2/2027</t>
  </si>
  <si>
    <t>27/1/2026</t>
  </si>
  <si>
    <t>27/1/2028</t>
  </si>
  <si>
    <t>8/8/2028</t>
  </si>
  <si>
    <t>2/1/2025</t>
  </si>
  <si>
    <t>21/4/2025</t>
  </si>
  <si>
    <t>13/10/2025</t>
  </si>
  <si>
    <t>17/5/2026</t>
  </si>
  <si>
    <t>20/5/2026</t>
  </si>
  <si>
    <t>8/7/2025</t>
  </si>
  <si>
    <t>22/3/2026</t>
  </si>
  <si>
    <t>14/1/2025</t>
  </si>
  <si>
    <t>12/7/2025</t>
  </si>
  <si>
    <t>6/7/2026</t>
  </si>
  <si>
    <t>14/12/2026</t>
  </si>
  <si>
    <t>13/1/2028</t>
  </si>
  <si>
    <t>4/9/2025</t>
  </si>
  <si>
    <t>26/7/2026</t>
  </si>
  <si>
    <t>13/2/2026</t>
  </si>
  <si>
    <t>12/8/2024</t>
  </si>
  <si>
    <t>19/9/2027</t>
  </si>
  <si>
    <t>4/6/2081</t>
  </si>
  <si>
    <t>13/8/2024</t>
  </si>
  <si>
    <t>28/6/2025</t>
  </si>
  <si>
    <t>2/5/2025</t>
  </si>
  <si>
    <t>29/9/2024</t>
  </si>
  <si>
    <t>4/2/2026</t>
  </si>
  <si>
    <t>19/8/2027</t>
  </si>
  <si>
    <t>7/11/2024</t>
  </si>
  <si>
    <t>20/10/2025</t>
  </si>
  <si>
    <t>13/5/2026</t>
  </si>
  <si>
    <t>17/5/2028</t>
  </si>
  <si>
    <t>8/4/2026</t>
  </si>
  <si>
    <t>27/5/2025</t>
  </si>
  <si>
    <t>6/2/2026</t>
  </si>
  <si>
    <t>6/8/2030</t>
  </si>
  <si>
    <t>22/10/2025</t>
  </si>
  <si>
    <t>12/7/2026</t>
  </si>
  <si>
    <t>15/12/2026</t>
  </si>
  <si>
    <t>12/1/2031</t>
  </si>
  <si>
    <t>11/7/2025</t>
  </si>
  <si>
    <t>11/7/2027</t>
  </si>
  <si>
    <t>11/7/2028</t>
  </si>
  <si>
    <t>11/4/2025</t>
  </si>
  <si>
    <t>25/6/2028</t>
  </si>
  <si>
    <t>13/11/2028</t>
  </si>
  <si>
    <t>16/12/2028</t>
  </si>
  <si>
    <t>12/2/2029</t>
  </si>
  <si>
    <t>22/4/2029</t>
  </si>
  <si>
    <t>26/9/2029</t>
  </si>
  <si>
    <t>3/7/2030</t>
  </si>
  <si>
    <t>22/1/2031</t>
  </si>
  <si>
    <t>18/5/2024</t>
  </si>
  <si>
    <t>30/6/2024</t>
  </si>
  <si>
    <t>15/1/2025</t>
  </si>
  <si>
    <t>23/7/2025</t>
  </si>
  <si>
    <t>11/11/2025</t>
  </si>
  <si>
    <t>10/11/2024</t>
  </si>
  <si>
    <t>10/8/2025</t>
  </si>
  <si>
    <t>13/1/2027</t>
  </si>
  <si>
    <t>14/8/2026</t>
  </si>
  <si>
    <t>30/8/2024</t>
  </si>
  <si>
    <t>13/4/2027</t>
  </si>
  <si>
    <t>16/1/2028</t>
  </si>
  <si>
    <t>16/9/2029</t>
  </si>
  <si>
    <t>13/1/2032</t>
  </si>
  <si>
    <t>30/12/2024</t>
  </si>
  <si>
    <t>30/12/2025</t>
  </si>
  <si>
    <t>30/12/2026</t>
  </si>
  <si>
    <t>30/12/2027</t>
  </si>
  <si>
    <t>15/1/2026</t>
  </si>
  <si>
    <t>30/4/2025</t>
  </si>
  <si>
    <t>13/1/2025</t>
  </si>
  <si>
    <t>5/8/2024</t>
  </si>
  <si>
    <t>25/1/2025</t>
  </si>
  <si>
    <t>15/12/2024</t>
  </si>
  <si>
    <t>2/5/2026</t>
  </si>
  <si>
    <t>30/1/2025</t>
  </si>
  <si>
    <t>5/5/2026</t>
  </si>
  <si>
    <t>4/2/2027</t>
  </si>
  <si>
    <t>5/8/2029</t>
  </si>
  <si>
    <t>30/9/2025</t>
  </si>
  <si>
    <t>30/9/2026</t>
  </si>
  <si>
    <t>30/9/2027</t>
  </si>
  <si>
    <t>30/9/2028</t>
  </si>
  <si>
    <t>30/9/2030</t>
  </si>
  <si>
    <t>9/11/2027</t>
  </si>
  <si>
    <t>30/10/2024</t>
  </si>
  <si>
    <t>20/2/2025</t>
  </si>
  <si>
    <t>13/1/2026</t>
  </si>
  <si>
    <t>12/8/2026</t>
  </si>
  <si>
    <t>5/2/2025</t>
  </si>
  <si>
    <t>10/9/2024</t>
  </si>
  <si>
    <t>7/1/2026</t>
  </si>
  <si>
    <t>4/8/2026</t>
  </si>
  <si>
    <t>15/6/2030</t>
  </si>
  <si>
    <t>27/5/2030</t>
  </si>
  <si>
    <t>15/7/2031</t>
  </si>
  <si>
    <t>2/6/2027</t>
  </si>
  <si>
    <t>4/9/2029</t>
  </si>
  <si>
    <t>21/7/2026</t>
  </si>
  <si>
    <t>19/1/2032</t>
  </si>
  <si>
    <t>5/9/2028</t>
  </si>
  <si>
    <t>21/1/2030</t>
  </si>
  <si>
    <t>17/1/2028</t>
  </si>
  <si>
    <t>7/5/2030</t>
  </si>
  <si>
    <t>12/5/2026</t>
  </si>
  <si>
    <t>29/9/2027</t>
  </si>
  <si>
    <t>4/12/2069</t>
  </si>
  <si>
    <t>31/5/2026</t>
  </si>
  <si>
    <t>29/3/2027</t>
  </si>
  <si>
    <t>1/10/2027</t>
  </si>
  <si>
    <t>12/4/2026</t>
  </si>
  <si>
    <t>19/2/2027</t>
  </si>
  <si>
    <t>9/1/2029</t>
  </si>
  <si>
    <t>26/3/2044</t>
  </si>
  <si>
    <t>12/1/2034</t>
  </si>
  <si>
    <t>6/10/2026</t>
  </si>
  <si>
    <t>4/4/2079</t>
  </si>
  <si>
    <t>15/2/2026</t>
  </si>
  <si>
    <t>26/8/2026</t>
  </si>
  <si>
    <t>9/11/2026</t>
  </si>
  <si>
    <t>24/10/2027</t>
  </si>
  <si>
    <t>4/3/2026</t>
  </si>
  <si>
    <t>2/3/2027</t>
  </si>
  <si>
    <t>23/7/2029</t>
  </si>
  <si>
    <t>8/4/2025</t>
  </si>
  <si>
    <t>3/7/2029</t>
  </si>
  <si>
    <t>30/9/2049</t>
  </si>
  <si>
    <t>30/4/2044</t>
  </si>
  <si>
    <t>2/5/2042</t>
  </si>
  <si>
    <t>21/5/2033</t>
  </si>
  <si>
    <t>26/1/2041</t>
  </si>
  <si>
    <t>10/3/2035</t>
  </si>
  <si>
    <t>15/5/2037</t>
  </si>
  <si>
    <t>30/7/2039</t>
  </si>
  <si>
    <t>15/3/2032</t>
  </si>
  <si>
    <t>1/5/2028</t>
  </si>
  <si>
    <t>28/11/2047</t>
  </si>
  <si>
    <t>30/3/2026</t>
  </si>
  <si>
    <t>28/10/2026</t>
  </si>
  <si>
    <t>25/6/2026</t>
  </si>
  <si>
    <t>8/11/2027</t>
  </si>
  <si>
    <t>14/8/2024</t>
  </si>
  <si>
    <t>14/12/2024</t>
  </si>
  <si>
    <t>23/9/2026</t>
  </si>
  <si>
    <t>11/5/2031</t>
  </si>
  <si>
    <t>15/2/2032</t>
  </si>
  <si>
    <t>11/5/2041</t>
  </si>
  <si>
    <t>30/11/2051</t>
  </si>
  <si>
    <t>15/2/2042</t>
  </si>
  <si>
    <t>18/6/2026</t>
  </si>
  <si>
    <t>1/5/2030</t>
  </si>
  <si>
    <t>18/6/2029</t>
  </si>
  <si>
    <t>1/6/2027</t>
  </si>
  <si>
    <t>1/3/2026</t>
  </si>
  <si>
    <t>1/12/2028</t>
  </si>
  <si>
    <t>17/5/2025</t>
  </si>
  <si>
    <t>13/7/2031</t>
  </si>
  <si>
    <t>19/1/2027</t>
  </si>
  <si>
    <t>8/2/2051</t>
  </si>
  <si>
    <t>3/8/2050</t>
  </si>
  <si>
    <t>24/11/2026</t>
  </si>
  <si>
    <t>18/9/2028</t>
  </si>
  <si>
    <t>16/3/2026</t>
  </si>
  <si>
    <t>31/12/2027</t>
  </si>
  <si>
    <t>15/11/2030</t>
  </si>
  <si>
    <t>15/11/2029</t>
  </si>
  <si>
    <t>31/12/2026</t>
  </si>
  <si>
    <t>31/12/2028</t>
  </si>
  <si>
    <t>15/2/2050</t>
  </si>
  <si>
    <t>15/2/2036</t>
  </si>
  <si>
    <t>15/2/2037</t>
  </si>
  <si>
    <t>15/2/2040</t>
  </si>
  <si>
    <t>15/11/2024</t>
  </si>
  <si>
    <t>27/1/2027</t>
  </si>
  <si>
    <t>15/11/2045</t>
  </si>
  <si>
    <t>2/3/2026</t>
  </si>
  <si>
    <t>4/7/2026</t>
  </si>
  <si>
    <t>12/12/2026</t>
  </si>
  <si>
    <t>29/6/2027</t>
  </si>
  <si>
    <t>27/6/2028</t>
  </si>
  <si>
    <t>22/5/2029</t>
  </si>
  <si>
    <t>21/5/2030</t>
  </si>
  <si>
    <t>12/12/2031</t>
  </si>
  <si>
    <t>22/5/2034</t>
  </si>
  <si>
    <t>30/11/2035</t>
  </si>
  <si>
    <t>4/7/2036</t>
  </si>
  <si>
    <t>29/6/2043</t>
  </si>
  <si>
    <t>21/5/2045</t>
  </si>
  <si>
    <t>12/12/2046</t>
  </si>
  <si>
    <t>30/11/2026</t>
  </si>
  <si>
    <t>11/1/2028</t>
  </si>
  <si>
    <t>7/6/2028</t>
  </si>
  <si>
    <t>7/6/2033</t>
  </si>
  <si>
    <t>18/9/2026</t>
  </si>
  <si>
    <t>17/5/2024</t>
  </si>
  <si>
    <t>13/7/2026</t>
  </si>
  <si>
    <t>25/7/2028</t>
  </si>
  <si>
    <t>19/4/2026</t>
  </si>
  <si>
    <t>12/9/2026</t>
  </si>
  <si>
    <t>9/9/2033</t>
  </si>
  <si>
    <t>29/9/2026</t>
  </si>
  <si>
    <t>8/7/2031</t>
  </si>
  <si>
    <t>5/7/2027</t>
  </si>
  <si>
    <t>1/9/2026</t>
  </si>
  <si>
    <t>15/7/2046</t>
  </si>
  <si>
    <t>19/10/2023</t>
  </si>
  <si>
    <t>22/8/2028</t>
  </si>
  <si>
    <t>2/2/2031</t>
  </si>
  <si>
    <t>2/2/2051</t>
  </si>
  <si>
    <t>27/4/2027</t>
  </si>
  <si>
    <t>24/2/2030</t>
  </si>
  <si>
    <t>27/4/2047</t>
  </si>
  <si>
    <t>13/3/2028</t>
  </si>
  <si>
    <t>16/11/2032</t>
  </si>
  <si>
    <t>22/11/2032</t>
  </si>
  <si>
    <t>9/3/2044</t>
  </si>
  <si>
    <t>8/2/2026</t>
  </si>
  <si>
    <t>30/10/2022</t>
  </si>
  <si>
    <t>8/4/2023</t>
  </si>
  <si>
    <t>21/7/2023</t>
  </si>
  <si>
    <t>1/6/2034</t>
  </si>
  <si>
    <t>7/7/2026</t>
  </si>
  <si>
    <t>7/7/2031</t>
  </si>
  <si>
    <t>18/3/2031</t>
  </si>
  <si>
    <t>18/3/2051</t>
  </si>
  <si>
    <t>27/5/2023</t>
  </si>
  <si>
    <t>11/8/2028</t>
  </si>
  <si>
    <t>22/10/2061</t>
  </si>
  <si>
    <t>17/3/2026</t>
  </si>
  <si>
    <t>21/6/2051</t>
  </si>
  <si>
    <t>27/4/2028</t>
  </si>
  <si>
    <t>9/2/2027</t>
  </si>
  <si>
    <t>15/11/2052</t>
  </si>
  <si>
    <t>15/5/2050</t>
  </si>
  <si>
    <t>14/9/2026</t>
  </si>
  <si>
    <t>23/3/2034</t>
  </si>
  <si>
    <t>31/7/2028</t>
  </si>
  <si>
    <t>15/8/2053</t>
  </si>
  <si>
    <t>15/8/2040</t>
  </si>
  <si>
    <t>15/8/2043</t>
  </si>
  <si>
    <t>15/5/2043</t>
  </si>
  <si>
    <t>15/2/2043</t>
  </si>
  <si>
    <t>CITINQ HK</t>
  </si>
  <si>
    <t>5/12/2028</t>
  </si>
  <si>
    <t>13/11/2049</t>
  </si>
  <si>
    <t>13/2/2030</t>
  </si>
  <si>
    <t>8251337Z HK</t>
  </si>
  <si>
    <t>883 HK</t>
  </si>
  <si>
    <t>1321450D LN</t>
  </si>
  <si>
    <t>5/5/2030</t>
  </si>
  <si>
    <t>21/7/2030</t>
  </si>
  <si>
    <t>19/7/2037</t>
  </si>
  <si>
    <t>22/10/2040</t>
  </si>
  <si>
    <t>11/10/2048</t>
  </si>
  <si>
    <t>3/12/2049</t>
  </si>
  <si>
    <t>22/10/2050</t>
  </si>
  <si>
    <t>3/12/2059</t>
  </si>
  <si>
    <t>22/10/2060</t>
  </si>
  <si>
    <t>11/2/2026</t>
  </si>
  <si>
    <t>19/10/2027</t>
  </si>
  <si>
    <t>6/9/2027</t>
  </si>
  <si>
    <t>9/11/2030</t>
  </si>
  <si>
    <t>28/5/2034</t>
  </si>
  <si>
    <t>6/6/2037</t>
  </si>
  <si>
    <t>9/8/2040</t>
  </si>
  <si>
    <t>6/6/2057</t>
  </si>
  <si>
    <t>9/8/2060</t>
  </si>
  <si>
    <t>23/1/2027</t>
  </si>
  <si>
    <t>9/7/2030</t>
  </si>
  <si>
    <t>23/5/2031</t>
  </si>
  <si>
    <t>14/4/2031</t>
  </si>
  <si>
    <t>14/1/2051</t>
  </si>
  <si>
    <t>2/3/2031</t>
  </si>
  <si>
    <t>6/6/2029</t>
  </si>
  <si>
    <t>8/2/2030</t>
  </si>
  <si>
    <t>15/1/2031</t>
  </si>
  <si>
    <t>15/10/2040</t>
  </si>
  <si>
    <t>6/3/2049</t>
  </si>
  <si>
    <t>8/11/2049</t>
  </si>
  <si>
    <t>1896850D HK</t>
  </si>
  <si>
    <t>8/3/2028</t>
  </si>
  <si>
    <t>4/11/2030</t>
  </si>
  <si>
    <t>12/10/2031</t>
  </si>
  <si>
    <t>4/8/2050</t>
  </si>
  <si>
    <t>12/7/2051</t>
  </si>
  <si>
    <t>12/7/2061</t>
  </si>
  <si>
    <t>Liberty Mutual Holding Co Inc</t>
  </si>
  <si>
    <t>13410Z US</t>
  </si>
  <si>
    <t>PRCH CH</t>
  </si>
  <si>
    <t>1315198D CH</t>
  </si>
  <si>
    <t>Aluminum Corp of China Ltd</t>
  </si>
  <si>
    <t>2600 HK</t>
  </si>
  <si>
    <t>28/6/2026</t>
  </si>
  <si>
    <t>CLIFOZ CH</t>
  </si>
  <si>
    <t>15/8/2028</t>
  </si>
  <si>
    <t>HNGZ CH</t>
  </si>
  <si>
    <t>Quotrix</t>
  </si>
  <si>
    <t>0305403D NA</t>
  </si>
  <si>
    <t>24/1/2028</t>
  </si>
  <si>
    <t>Gettex</t>
  </si>
  <si>
    <t>24/10/2047</t>
  </si>
  <si>
    <t>3877 HK</t>
  </si>
  <si>
    <t>China Jinmao Holdings Group Lt</t>
  </si>
  <si>
    <t>1083637D HK</t>
  </si>
  <si>
    <t>SINCHZ HK</t>
  </si>
  <si>
    <t>1284428D HK</t>
  </si>
  <si>
    <t>16/4/2049</t>
  </si>
  <si>
    <t>BCEZ CH</t>
  </si>
  <si>
    <t>0286177D KY</t>
  </si>
  <si>
    <t>Province of Henan China</t>
  </si>
  <si>
    <t>Municipality of Guangzhou Chin</t>
  </si>
  <si>
    <t>1401337D HK</t>
  </si>
  <si>
    <t>Hangzhou Municipal Government</t>
  </si>
  <si>
    <t>Municipality of Qingdao China</t>
  </si>
  <si>
    <t>0792980D CH</t>
  </si>
  <si>
    <t>Shanghai International Port Gr</t>
  </si>
  <si>
    <t>1528704D CH</t>
  </si>
  <si>
    <t>13/4/2030</t>
  </si>
  <si>
    <t>Shaoxing Municipal Government</t>
  </si>
  <si>
    <t>Shenzhen International Holding</t>
  </si>
  <si>
    <t>152 HK</t>
  </si>
  <si>
    <t>392 HK</t>
  </si>
  <si>
    <t>6/2/2031</t>
  </si>
  <si>
    <t>0794279D CH</t>
  </si>
  <si>
    <t>Province of Sichuan China</t>
  </si>
  <si>
    <t>1052396D HK</t>
  </si>
  <si>
    <t>BOFCLZ HK</t>
  </si>
  <si>
    <t>Bank of East Asia Ltd/The</t>
  </si>
  <si>
    <t>23 HK</t>
  </si>
  <si>
    <t>7/7/2027</t>
  </si>
  <si>
    <t>939 HK</t>
  </si>
  <si>
    <t>China Merchants Bank Co Ltd</t>
  </si>
  <si>
    <t>600036 CH</t>
  </si>
  <si>
    <t>2108290D CH</t>
  </si>
  <si>
    <t>22/4/2027</t>
  </si>
  <si>
    <t>12/9/2024</t>
  </si>
  <si>
    <t>AIA Group Ltd</t>
  </si>
  <si>
    <t>1299 HK</t>
  </si>
  <si>
    <t>7/4/2026</t>
  </si>
  <si>
    <t>4/1/2033</t>
  </si>
  <si>
    <t>16/3/2040</t>
  </si>
  <si>
    <t>1433850D HK</t>
  </si>
  <si>
    <t>1612765D CH</t>
  </si>
  <si>
    <t>1397588D KY</t>
  </si>
  <si>
    <t>11/6/2029</t>
  </si>
  <si>
    <t>CITIC Securities Co Ltd</t>
  </si>
  <si>
    <t>0335254D HK</t>
  </si>
  <si>
    <t>0849342D CH</t>
  </si>
  <si>
    <t>CSC Financial Co Ltd</t>
  </si>
  <si>
    <t>1894361D HK</t>
  </si>
  <si>
    <t>Guoren Property &amp; Casualty Ins</t>
  </si>
  <si>
    <t>0620396D CH</t>
  </si>
  <si>
    <t>Guotai Junan Securities Co Ltd</t>
  </si>
  <si>
    <t>1554577D VI</t>
  </si>
  <si>
    <t>0788109D CH</t>
  </si>
  <si>
    <t>0876726D CH</t>
  </si>
  <si>
    <t>Fosun International Holdings L</t>
  </si>
  <si>
    <t>Ping An Insurance Group Co of</t>
  </si>
  <si>
    <t>7354663Z HK</t>
  </si>
  <si>
    <t>Shenwan Hongyuan Group Co Ltd</t>
  </si>
  <si>
    <t>1793065D HK</t>
  </si>
  <si>
    <t>Sunshine Insurance Group Co Lt</t>
  </si>
  <si>
    <t>6963 HK</t>
  </si>
  <si>
    <t>0863200D HK</t>
  </si>
  <si>
    <t>17/8/2030</t>
  </si>
  <si>
    <t>WLKTIZ HK</t>
  </si>
  <si>
    <t>7/11/2026</t>
  </si>
  <si>
    <t>18/12/2026</t>
  </si>
  <si>
    <t>18/12/2029</t>
  </si>
  <si>
    <t>1084178D HK</t>
  </si>
  <si>
    <t>0992613D HK</t>
  </si>
  <si>
    <t>6646796Z HK</t>
  </si>
  <si>
    <t>18/10/2031</t>
  </si>
  <si>
    <t>HK Electric Investments &amp; HK E</t>
  </si>
  <si>
    <t>1094Z HK</t>
  </si>
  <si>
    <t>9/12/2029</t>
  </si>
  <si>
    <t>27/2/2030</t>
  </si>
  <si>
    <t>Jardine Matheson Holdings Ltd</t>
  </si>
  <si>
    <t>JAR LN</t>
  </si>
  <si>
    <t>9/1/2031</t>
  </si>
  <si>
    <t>9/1/2036</t>
  </si>
  <si>
    <t>66 HK</t>
  </si>
  <si>
    <t>FINSECZ HK</t>
  </si>
  <si>
    <t>Hong Kong &amp; China Gas Co Ltd</t>
  </si>
  <si>
    <t>1083 HK</t>
  </si>
  <si>
    <t>3 HK</t>
  </si>
  <si>
    <t>17/3/2030</t>
  </si>
  <si>
    <t>14/7/2049</t>
  </si>
  <si>
    <t>Shenzhen Mingde Holdings Devel</t>
  </si>
  <si>
    <t>1642310D CH</t>
  </si>
  <si>
    <t>China Oil &amp; Gas Group Ltd</t>
  </si>
  <si>
    <t>603 HK</t>
  </si>
  <si>
    <t>West China Cement Ltd</t>
  </si>
  <si>
    <t>2233 HK</t>
  </si>
  <si>
    <t>8/7/2024</t>
  </si>
  <si>
    <t>26/6/2025</t>
  </si>
  <si>
    <t>1361381D HK</t>
  </si>
  <si>
    <t>China Water Affairs Group Ltd</t>
  </si>
  <si>
    <t>855 HK</t>
  </si>
  <si>
    <t>eHi Car Services Ltd</t>
  </si>
  <si>
    <t>EHIC US</t>
  </si>
  <si>
    <t>21/9/2024</t>
  </si>
  <si>
    <t>Melco International Developmen</t>
  </si>
  <si>
    <t>1467018D HK</t>
  </si>
  <si>
    <t>15/7/2022</t>
  </si>
  <si>
    <t>15/7/2023</t>
  </si>
  <si>
    <t>MLCO US</t>
  </si>
  <si>
    <t>4/12/2024</t>
  </si>
  <si>
    <t>Wynn Resorts Ltd</t>
  </si>
  <si>
    <t>0850766D KY</t>
  </si>
  <si>
    <t>26/8/2023</t>
  </si>
  <si>
    <t>MGM Resorts International</t>
  </si>
  <si>
    <t>1345775D IO</t>
  </si>
  <si>
    <t>1/2/2024</t>
  </si>
  <si>
    <t>Sociedade de Turismo e Diverso</t>
  </si>
  <si>
    <t>880 HK</t>
  </si>
  <si>
    <t>27/1/2025</t>
  </si>
  <si>
    <t>Las Vegas Sands Corp</t>
  </si>
  <si>
    <t>LVS US</t>
  </si>
  <si>
    <t>8/5/2028</t>
  </si>
  <si>
    <t>3900 HK</t>
  </si>
  <si>
    <t>Full Choice Investments Ltd</t>
  </si>
  <si>
    <t>2/1/2023</t>
  </si>
  <si>
    <t>21/4/2024</t>
  </si>
  <si>
    <t>13/10/2023</t>
  </si>
  <si>
    <t>7/3/2023</t>
  </si>
  <si>
    <t>4/12/2023</t>
  </si>
  <si>
    <t>25/5/2025</t>
  </si>
  <si>
    <t>Yanlord Holdings Pte Ltd</t>
  </si>
  <si>
    <t>YLLG SP</t>
  </si>
  <si>
    <t>20/5/2024</t>
  </si>
  <si>
    <t>Renowned Brand Investments Ltd</t>
  </si>
  <si>
    <t>8/7/2023</t>
  </si>
  <si>
    <t>22/9/2023</t>
  </si>
  <si>
    <t>Kei Family United Ltd</t>
  </si>
  <si>
    <t>1426563D VI</t>
  </si>
  <si>
    <t>14/1/2023</t>
  </si>
  <si>
    <t>12/7/2023</t>
  </si>
  <si>
    <t>6/7/2024</t>
  </si>
  <si>
    <t>Road King Infrastructure Ltd</t>
  </si>
  <si>
    <t>1693758D VI</t>
  </si>
  <si>
    <t>30/9/2022</t>
  </si>
  <si>
    <t>1098 HK</t>
  </si>
  <si>
    <t>17/2/2022</t>
  </si>
  <si>
    <t>23/6/2022</t>
  </si>
  <si>
    <t>5/3/2023</t>
  </si>
  <si>
    <t>4/9/2023</t>
  </si>
  <si>
    <t>12/1/2024</t>
  </si>
  <si>
    <t>26/7/2024</t>
  </si>
  <si>
    <t>Dalian Wanda Commercial Manage</t>
  </si>
  <si>
    <t>0901472D CH</t>
  </si>
  <si>
    <t>CALL/SINK</t>
  </si>
  <si>
    <t>Infinity Fortune Development L</t>
  </si>
  <si>
    <t>New World Development Co Ltd</t>
  </si>
  <si>
    <t>9/9/2023</t>
  </si>
  <si>
    <t>7/3/2024</t>
  </si>
  <si>
    <t>16/3/2025</t>
  </si>
  <si>
    <t>10/3/2028</t>
  </si>
  <si>
    <t>Far East Consortium Internatio</t>
  </si>
  <si>
    <t>35 HK</t>
  </si>
  <si>
    <t>18/10/2024</t>
  </si>
  <si>
    <t>SoftBank Group Corp</t>
  </si>
  <si>
    <t>9984 JP</t>
  </si>
  <si>
    <t>21/6/2027</t>
  </si>
  <si>
    <t>Vodafone Group PLC</t>
  </si>
  <si>
    <t>VOD LN</t>
  </si>
  <si>
    <t>4/3/2031</t>
  </si>
  <si>
    <t>4/12/2050</t>
  </si>
  <si>
    <t>Central China Real Estate Ltd</t>
  </si>
  <si>
    <t>832 HK</t>
  </si>
  <si>
    <t>16/1/2022</t>
  </si>
  <si>
    <t>13/8/2022</t>
  </si>
  <si>
    <t>14/7/2023</t>
  </si>
  <si>
    <t>China Aoyuan Group Ltd</t>
  </si>
  <si>
    <t>0877415D VI</t>
  </si>
  <si>
    <t>28/6/2021</t>
  </si>
  <si>
    <t>11/4/2022</t>
  </si>
  <si>
    <t>0878473D VI</t>
  </si>
  <si>
    <t>2/5/2023</t>
  </si>
  <si>
    <t>29/9/2023</t>
  </si>
  <si>
    <t>4/2/2024</t>
  </si>
  <si>
    <t>China South City Holdings Ltd</t>
  </si>
  <si>
    <t>9/8/2022</t>
  </si>
  <si>
    <t>CIFI Holdings Group Co Ltd</t>
  </si>
  <si>
    <t>884 HK</t>
  </si>
  <si>
    <t>24/8/2022</t>
  </si>
  <si>
    <t>7/11/2022</t>
  </si>
  <si>
    <t>16/1/2023</t>
  </si>
  <si>
    <t>20/7/2023</t>
  </si>
  <si>
    <t>13/11/2023</t>
  </si>
  <si>
    <t>12/1/2025</t>
  </si>
  <si>
    <t>17/1/2022</t>
  </si>
  <si>
    <t>14/1/2024</t>
  </si>
  <si>
    <t>6/2/2024</t>
  </si>
  <si>
    <t>6/8/2025</t>
  </si>
  <si>
    <t>12/6/2026</t>
  </si>
  <si>
    <t>12/10/2030</t>
  </si>
  <si>
    <t>Guangzhou R&amp;F Properties Co Lt</t>
  </si>
  <si>
    <t>11/7/2022</t>
  </si>
  <si>
    <t>1052590D CH</t>
  </si>
  <si>
    <t>Golden Wheel Tiandi Holdings C</t>
  </si>
  <si>
    <t>1232 HK</t>
  </si>
  <si>
    <t>Greenland Holdings Corp Ltd</t>
  </si>
  <si>
    <t>1012699D CH</t>
  </si>
  <si>
    <t>21/6/2022</t>
  </si>
  <si>
    <t>25/11/2022</t>
  </si>
  <si>
    <t>CALL/SINK/PUT</t>
  </si>
  <si>
    <t>0960126D CH</t>
  </si>
  <si>
    <t>27/7/2021</t>
  </si>
  <si>
    <t>Kaisa Group Holdings Ltd</t>
  </si>
  <si>
    <t>15/1/2023</t>
  </si>
  <si>
    <t>23/1/2023</t>
  </si>
  <si>
    <t>16/4/2023</t>
  </si>
  <si>
    <t>30/9/2023</t>
  </si>
  <si>
    <t>11/11/2023</t>
  </si>
  <si>
    <t>KWG Group Holdings Ltd</t>
  </si>
  <si>
    <t>1813 HK</t>
  </si>
  <si>
    <t>10/11/2021</t>
  </si>
  <si>
    <t>10/8/2023</t>
  </si>
  <si>
    <t>13/1/2024</t>
  </si>
  <si>
    <t>13/2/2024</t>
  </si>
  <si>
    <t>Longfor Group Holdings Ltd</t>
  </si>
  <si>
    <t>960 HK</t>
  </si>
  <si>
    <t>Super Land Holdings Ltd</t>
  </si>
  <si>
    <t>30/12/2022</t>
  </si>
  <si>
    <t>Powerlong Real Estate Holdings</t>
  </si>
  <si>
    <t>30/4/2023</t>
  </si>
  <si>
    <t>13/5/2024</t>
  </si>
  <si>
    <t>Hong Yang International Ltd</t>
  </si>
  <si>
    <t>1658167D VI</t>
  </si>
  <si>
    <t>13/1/2023</t>
  </si>
  <si>
    <t>TMF Cayman Ltd</t>
  </si>
  <si>
    <t>1628871D CH</t>
  </si>
  <si>
    <t>5/8/2022</t>
  </si>
  <si>
    <t>25/1/2023</t>
  </si>
  <si>
    <t>2/5/2024</t>
  </si>
  <si>
    <t>0877404D HK</t>
  </si>
  <si>
    <t>30/1/2022</t>
  </si>
  <si>
    <t>3377 HK</t>
  </si>
  <si>
    <t>21/9/2022</t>
  </si>
  <si>
    <t>1119197D HK</t>
  </si>
  <si>
    <t>13/12/2024</t>
  </si>
  <si>
    <t>5/2/2026</t>
  </si>
  <si>
    <t>5/5/2029</t>
  </si>
  <si>
    <t>Sunac China Holdings Ltd</t>
  </si>
  <si>
    <t>20/11/2023</t>
  </si>
  <si>
    <t>CALL/EXT</t>
  </si>
  <si>
    <t>China Vanke Co Ltd</t>
  </si>
  <si>
    <t>2202 HK</t>
  </si>
  <si>
    <t>Yuzhou Group Holdings Co Ltd</t>
  </si>
  <si>
    <t>1628 HK</t>
  </si>
  <si>
    <t>29/9/2022</t>
  </si>
  <si>
    <t>20/2/2023</t>
  </si>
  <si>
    <t>Zhenro Properties Group Ltd</t>
  </si>
  <si>
    <t>6158 HK</t>
  </si>
  <si>
    <t>25/1/2022</t>
  </si>
  <si>
    <t>5/2/2023</t>
  </si>
  <si>
    <t>10/9/2023</t>
  </si>
  <si>
    <t>7/1/2024</t>
  </si>
  <si>
    <t>4/8/2024</t>
  </si>
  <si>
    <t>Great Eagle Holdings Ltd</t>
  </si>
  <si>
    <t>2778 HK</t>
  </si>
  <si>
    <t>HLCZ HK</t>
  </si>
  <si>
    <t>Link REIT</t>
  </si>
  <si>
    <t>2013818D HK</t>
  </si>
  <si>
    <t>Chen's Group International Ltd</t>
  </si>
  <si>
    <t>NANFUN HK</t>
  </si>
  <si>
    <t>Regal Hotels International Hol</t>
  </si>
  <si>
    <t>13/4/2022</t>
  </si>
  <si>
    <t>Sun Hung Kai Properties Ltd</t>
  </si>
  <si>
    <t>16 HK</t>
  </si>
  <si>
    <t>John Swire &amp; Sons Ltd</t>
  </si>
  <si>
    <t>19 HK</t>
  </si>
  <si>
    <t>1972 HK</t>
  </si>
  <si>
    <t>Wharf Real Estate Investment C</t>
  </si>
  <si>
    <t>Allianz SE</t>
  </si>
  <si>
    <t>ALV GR</t>
  </si>
  <si>
    <t>7/3/2022</t>
  </si>
  <si>
    <t>BNP Paribas SA</t>
  </si>
  <si>
    <t>BNP FP</t>
  </si>
  <si>
    <t>14/8/2028</t>
  </si>
  <si>
    <t>16/8/2029</t>
  </si>
  <si>
    <t>Citigroup Inc</t>
  </si>
  <si>
    <t>C US</t>
  </si>
  <si>
    <t>EURONEXT-PARIS</t>
  </si>
  <si>
    <t>Deutsche Bank AG</t>
  </si>
  <si>
    <t>DBK GR</t>
  </si>
  <si>
    <t>SIX</t>
  </si>
  <si>
    <t>EFG International AG</t>
  </si>
  <si>
    <t>EFGN SW</t>
  </si>
  <si>
    <t>25/7/2027</t>
  </si>
  <si>
    <t>General Motors Co</t>
  </si>
  <si>
    <t>0548700D US</t>
  </si>
  <si>
    <t>Goodyear Tire &amp; Rubber Co/The</t>
  </si>
  <si>
    <t>GT US</t>
  </si>
  <si>
    <t>ING Groep NV</t>
  </si>
  <si>
    <t>INGA NA</t>
  </si>
  <si>
    <t>16/11/2026</t>
  </si>
  <si>
    <t>EUROMTF</t>
  </si>
  <si>
    <t>Tata Motors Ltd</t>
  </si>
  <si>
    <t>0327039D SP</t>
  </si>
  <si>
    <t>1/7/2027</t>
  </si>
  <si>
    <t>Standard Chartered PLC</t>
  </si>
  <si>
    <t>STAN LN</t>
  </si>
  <si>
    <t>15/8/2027</t>
  </si>
  <si>
    <t>9/1/2028</t>
  </si>
  <si>
    <t>UBS Group AG</t>
  </si>
  <si>
    <t>UBSG SW</t>
  </si>
  <si>
    <t>Ultrapar Participacoes SA</t>
  </si>
  <si>
    <t>UGPA3 BZ</t>
  </si>
  <si>
    <t>4/1/2029</t>
  </si>
  <si>
    <t>Western Digital Corp</t>
  </si>
  <si>
    <t>WDC US</t>
  </si>
  <si>
    <t>15/11/2025</t>
  </si>
  <si>
    <t>Province of Anhui China</t>
  </si>
  <si>
    <t>AEHZ CH</t>
  </si>
  <si>
    <t>0373552D ID</t>
  </si>
  <si>
    <t>1526790D HK</t>
  </si>
  <si>
    <t>CONV/PUT</t>
  </si>
  <si>
    <t>30/6/2029</t>
  </si>
  <si>
    <t>30/3/2049</t>
  </si>
  <si>
    <t>Huaneng Power International In</t>
  </si>
  <si>
    <t>SINPOZ SP</t>
  </si>
  <si>
    <t>Province of Zhejiang China</t>
  </si>
  <si>
    <t>FYCCIZ CH</t>
  </si>
  <si>
    <t>STUTTGART</t>
  </si>
  <si>
    <t>Republic of Indonesia</t>
  </si>
  <si>
    <t>1133Z IJ</t>
  </si>
  <si>
    <t>City of Jinan</t>
  </si>
  <si>
    <t>1990493D CH</t>
  </si>
  <si>
    <t>NXP Semiconductors NV</t>
  </si>
  <si>
    <t>805709Z NA</t>
  </si>
  <si>
    <t>11/2/2031</t>
  </si>
  <si>
    <t>15/11/2031</t>
  </si>
  <si>
    <t>11/11/2040</t>
  </si>
  <si>
    <t>30/5/2051</t>
  </si>
  <si>
    <t>15/8/2041</t>
  </si>
  <si>
    <t>18/4/2026</t>
  </si>
  <si>
    <t>1/2/2030</t>
  </si>
  <si>
    <t>18/3/2029</t>
  </si>
  <si>
    <t>1/9/2028</t>
  </si>
  <si>
    <t>Naspers Ltd</t>
  </si>
  <si>
    <t>NPN SJ</t>
  </si>
  <si>
    <t>13/4/2031</t>
  </si>
  <si>
    <t>19/12/2026</t>
  </si>
  <si>
    <t>21/10/2029</t>
  </si>
  <si>
    <t>8/8/2050</t>
  </si>
  <si>
    <t>3/2/2050</t>
  </si>
  <si>
    <t>19/10/2031</t>
  </si>
  <si>
    <t>6/4/2027</t>
  </si>
  <si>
    <t>23/8/2026</t>
  </si>
  <si>
    <t>24/10/2026</t>
  </si>
  <si>
    <t>1506523D CH</t>
  </si>
  <si>
    <t>1537717D CH</t>
  </si>
  <si>
    <t>SASAC of Shangyu Shaoxing</t>
  </si>
  <si>
    <t>BERLIN</t>
  </si>
  <si>
    <t>United States of America</t>
  </si>
  <si>
    <t>3352Z US</t>
  </si>
  <si>
    <t>NORMAL</t>
  </si>
  <si>
    <t>MUNICH</t>
  </si>
  <si>
    <t>CHONGWA ASSET EX</t>
  </si>
  <si>
    <t>ZJCOMZ CH</t>
  </si>
  <si>
    <t>Shui On Co Ltd</t>
  </si>
  <si>
    <t>272 HK</t>
  </si>
  <si>
    <t>Barclays PLC</t>
  </si>
  <si>
    <t>BARC LN</t>
  </si>
  <si>
    <t>1765 HK</t>
  </si>
  <si>
    <t>1471125D CH</t>
  </si>
  <si>
    <t>SDBZ CH</t>
  </si>
  <si>
    <t>China Merchants Securities Co</t>
  </si>
  <si>
    <t>CMSHKZ HK</t>
  </si>
  <si>
    <t>13/6/2026</t>
  </si>
  <si>
    <t>Haitong Securities Co Ltd</t>
  </si>
  <si>
    <t>0894203D HK</t>
  </si>
  <si>
    <t>29/6/2026</t>
  </si>
  <si>
    <t>Federal Republic of Germany</t>
  </si>
  <si>
    <t>State of Qatar</t>
  </si>
  <si>
    <t>QNBK QD</t>
  </si>
  <si>
    <t>China Education Group Holdings</t>
  </si>
  <si>
    <t>839 HK</t>
  </si>
  <si>
    <t>9/6/2028</t>
  </si>
  <si>
    <t>ANZ AU</t>
  </si>
  <si>
    <t>16/8/2028</t>
  </si>
  <si>
    <t>Cathay Pacific Airways Ltd</t>
  </si>
  <si>
    <t>293 HK</t>
  </si>
  <si>
    <t>1347062D HK</t>
  </si>
  <si>
    <t>1848 HK</t>
  </si>
  <si>
    <t>15/7/2024</t>
  </si>
  <si>
    <t>China International Capital Co</t>
  </si>
  <si>
    <t>CICCHZ HK</t>
  </si>
  <si>
    <t>ITOCHU Corp</t>
  </si>
  <si>
    <t>8001 JP</t>
  </si>
  <si>
    <t>27/2/2026</t>
  </si>
  <si>
    <t>CIHZ HK</t>
  </si>
  <si>
    <t>9/3/2028</t>
  </si>
  <si>
    <t>15/1/2046</t>
  </si>
  <si>
    <t>28/11/2029</t>
  </si>
  <si>
    <t>13/3/2027</t>
  </si>
  <si>
    <t>16/11/2027</t>
  </si>
  <si>
    <t>22/11/2031</t>
  </si>
  <si>
    <t>9/3/2043</t>
  </si>
  <si>
    <t>600837 CH</t>
  </si>
  <si>
    <t>JPMorgan Chase &amp; Co</t>
  </si>
  <si>
    <t>JPM US</t>
  </si>
  <si>
    <t>1/6/2033</t>
  </si>
  <si>
    <t>LG Chem Ltd</t>
  </si>
  <si>
    <t>051910 KS</t>
  </si>
  <si>
    <t>Golden Lincoln Holdings I Ltd</t>
  </si>
  <si>
    <t>1792031D HK</t>
  </si>
  <si>
    <t>3/11/2021</t>
  </si>
  <si>
    <t>1364205D HK</t>
  </si>
  <si>
    <t>28/4/2027</t>
  </si>
  <si>
    <t>PTT Global Chemical PCL</t>
  </si>
  <si>
    <t>PTTGC TB</t>
  </si>
  <si>
    <t>18/12/2030</t>
  </si>
  <si>
    <t>18/9/2050</t>
  </si>
  <si>
    <t>1779125D HK</t>
  </si>
  <si>
    <t>11/8/2027</t>
  </si>
  <si>
    <t>10/2/2031</t>
  </si>
  <si>
    <t>United Kingdom of Great Britai</t>
  </si>
  <si>
    <t>6152Z LN</t>
  </si>
  <si>
    <t>Municipality of Ningbo China</t>
  </si>
  <si>
    <t>1773058D CH</t>
  </si>
  <si>
    <t>Commonwealth of Australia</t>
  </si>
  <si>
    <t>1525Z AU</t>
  </si>
  <si>
    <t>30/10/2028</t>
  </si>
  <si>
    <t>1967342Z LN</t>
  </si>
  <si>
    <t>6/12/2029</t>
  </si>
  <si>
    <t>23/12/2033</t>
  </si>
  <si>
    <t>ALL GERMAN SE</t>
  </si>
  <si>
    <t>Republic of the Philippines</t>
  </si>
  <si>
    <t>279379Z PM</t>
  </si>
  <si>
    <t>12/2/2027</t>
  </si>
  <si>
    <t>16/5/2028</t>
  </si>
  <si>
    <t>Societe Generale SA</t>
  </si>
  <si>
    <t>GLE FP</t>
  </si>
  <si>
    <t>26/5/2026</t>
  </si>
  <si>
    <t>6/4/2028</t>
  </si>
  <si>
    <t>18/11/2030</t>
  </si>
  <si>
    <t>15/3/2029</t>
  </si>
  <si>
    <t>14/1/2031</t>
  </si>
  <si>
    <t>#N/A N/A</t>
  </si>
  <si>
    <t>九龙仓置业地产</t>
  </si>
  <si>
    <t>万科地产</t>
  </si>
  <si>
    <t>太古地产</t>
  </si>
  <si>
    <t>旭辉控股</t>
  </si>
  <si>
    <t>杭州富阳城投</t>
  </si>
  <si>
    <t>湖州市城投</t>
  </si>
  <si>
    <t>世茂集团</t>
  </si>
  <si>
    <t>新城环球</t>
  </si>
  <si>
    <t>绿地全球</t>
  </si>
  <si>
    <t>平安不动产资本</t>
  </si>
  <si>
    <t>万达地产</t>
  </si>
  <si>
    <t>仁恒地产</t>
  </si>
  <si>
    <t>时代中国</t>
  </si>
  <si>
    <t>济南建设国际投资</t>
  </si>
  <si>
    <t>香港置地</t>
  </si>
  <si>
    <t>新鸿基地产</t>
  </si>
  <si>
    <t>香港企业</t>
  </si>
  <si>
    <t>中船集团</t>
  </si>
  <si>
    <t>北京建工</t>
  </si>
  <si>
    <t>重庆市南岸区城市建设发展</t>
  </si>
  <si>
    <t>中建资本</t>
  </si>
  <si>
    <t>戴尔</t>
  </si>
  <si>
    <t>通用汽车</t>
  </si>
  <si>
    <t>IND &amp; COMM BANK CN/MACAU</t>
  </si>
  <si>
    <t>BOCOM LEASING INTERNATIONAL FI</t>
  </si>
  <si>
    <t>ICBC FINANCIAL LEASING CO</t>
  </si>
  <si>
    <t>CHINA ORIENT ASSET MANAGEMENT</t>
  </si>
  <si>
    <t>CHINA CINDA ASSET MANAGEMENT C</t>
  </si>
  <si>
    <t>CHINA GREAT WALL ASSET MANAGEM</t>
  </si>
  <si>
    <t>CHINA HUARONG ASSET MANAGEMENT</t>
  </si>
  <si>
    <t>GREENLAND HOLDING GROUP CO</t>
  </si>
  <si>
    <t>CHINA VANKE CO LTD</t>
  </si>
  <si>
    <t>CHINA DEVELOPMENT BANK FINANCI</t>
  </si>
  <si>
    <t>CMB FINANCIAL LEASING CO LTD</t>
  </si>
  <si>
    <t>Putable?
可售回？</t>
  </si>
  <si>
    <t>投资级别优先可赎回/可售回债</t>
  </si>
  <si>
    <t>投资级别次级可赎回/可售回债</t>
  </si>
  <si>
    <t>非投资级/无评级优先可赎回/可售回债</t>
  </si>
  <si>
    <t>非投资级/无评级次级可赎回/可售回债</t>
  </si>
  <si>
    <r>
      <rPr>
        <sz val="14"/>
        <color rgb="FF000000"/>
        <rFont val="Microsoft YaHei"/>
        <family val="2"/>
        <charset val="134"/>
      </rPr>
      <t>投资级别优先可赎回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</si>
  <si>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投资级别次级可赎回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</si>
  <si>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</si>
  <si>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无评级次级可赎回</t>
    </r>
    <r>
      <rPr>
        <sz val="14"/>
        <color rgb="FF000000"/>
        <rFont val="Arial"/>
        <family val="2"/>
      </rPr>
      <t>/</t>
    </r>
    <r>
      <rPr>
        <sz val="14"/>
        <color rgb="FF000000"/>
        <rFont val="Microsoft YaHei"/>
        <family val="2"/>
        <charset val="134"/>
      </rPr>
      <t>可售回债</t>
    </r>
    <phoneticPr fontId="28" type="noConversion"/>
  </si>
  <si>
    <t>Ba2u</t>
  </si>
  <si>
    <t>CALLED</t>
  </si>
  <si>
    <r>
      <rPr>
        <b/>
        <sz val="11"/>
        <color rgb="FFFFFFFF"/>
        <rFont val="DengXian"/>
        <family val="2"/>
        <charset val="134"/>
      </rPr>
      <t>是否</t>
    </r>
    <r>
      <rPr>
        <b/>
        <sz val="11"/>
        <color indexed="9"/>
        <rFont val="Arial"/>
        <family val="2"/>
      </rPr>
      <t>CIES</t>
    </r>
    <r>
      <rPr>
        <b/>
        <sz val="11"/>
        <color rgb="FFFFFFFF"/>
        <rFont val="DengXian"/>
        <family val="2"/>
        <charset val="134"/>
      </rPr>
      <t>认可？</t>
    </r>
    <phoneticPr fontId="25" type="noConversion"/>
  </si>
  <si>
    <t>中资企业</t>
    <phoneticPr fontId="25" type="noConversion"/>
  </si>
  <si>
    <t>XS2026295639</t>
  </si>
  <si>
    <t>LIHHK 4 7/8 07/15/24</t>
  </si>
  <si>
    <t>利福国际集团</t>
  </si>
  <si>
    <t>LS FINANCE 2017 LTD</t>
  </si>
  <si>
    <t>XS1248248343</t>
  </si>
  <si>
    <t>LIHHK 4 1/2 06/26/25</t>
  </si>
  <si>
    <t>LS FINANCE 2025 LTD</t>
  </si>
  <si>
    <t>XS2352436526</t>
  </si>
  <si>
    <t>LIHHK 4.8 06/18/26</t>
  </si>
  <si>
    <t>XS2049814184</t>
  </si>
  <si>
    <t>PIBRIN 6 09/12/24</t>
  </si>
  <si>
    <t>柏瑞投资</t>
  </si>
  <si>
    <t>PINEBRIDGE INVEST LP</t>
  </si>
  <si>
    <t>XS2079034265</t>
  </si>
  <si>
    <t>SUNHKC 5 3/4 11/15/24</t>
  </si>
  <si>
    <t>新鸿基有限公司</t>
  </si>
  <si>
    <t>SUN HUNG KAI &amp; CO BVI</t>
  </si>
  <si>
    <t>XS2377388702</t>
  </si>
  <si>
    <t>SUNHKC 5 09/07/26</t>
  </si>
  <si>
    <t>7/9/2026</t>
  </si>
  <si>
    <t>Emerald Energy Holdings Ltd</t>
  </si>
  <si>
    <t>1212 HK</t>
  </si>
  <si>
    <t>利福国际</t>
  </si>
  <si>
    <t>PineBridge Investments LP</t>
  </si>
  <si>
    <t>1746519D KY</t>
  </si>
  <si>
    <t>柏瑞投资有限合伙企业</t>
  </si>
  <si>
    <t>Allied Group Ltd</t>
  </si>
  <si>
    <t>86 HK</t>
  </si>
  <si>
    <t>PX (BID)
客户卖价</t>
  </si>
  <si>
    <t>PX (ASK)
客户买价</t>
  </si>
  <si>
    <t>ASK YTM (%)
买入到期收益率
(%)</t>
  </si>
  <si>
    <t>PX_BID</t>
  </si>
  <si>
    <t>PX_ASK</t>
  </si>
  <si>
    <t>YLD_YTM_ASK</t>
  </si>
  <si>
    <t>NXT_CPN_DT</t>
  </si>
  <si>
    <t>Next Coupon Date
下一派息日</t>
  </si>
  <si>
    <t>NXT_CALL_DT</t>
  </si>
  <si>
    <t>Next Call Date
下一赎回日</t>
  </si>
  <si>
    <t>RTG_SP</t>
  </si>
  <si>
    <t>RTG_MOODY</t>
  </si>
  <si>
    <t>RTG_FITCH</t>
  </si>
  <si>
    <t>S&amp;P Rating
标普评级</t>
  </si>
  <si>
    <t>Moody Rating
穆迪评级</t>
  </si>
  <si>
    <t>Fitch Rating
惠誉评级</t>
  </si>
  <si>
    <t>SP</t>
  </si>
  <si>
    <t>1Y default risk: HY4</t>
  </si>
  <si>
    <t>HY1</t>
  </si>
  <si>
    <t>BB *-</t>
  </si>
  <si>
    <t>1Y default risk: DS1</t>
  </si>
  <si>
    <t>Cau</t>
  </si>
  <si>
    <t>USF1067PAF39</t>
  </si>
  <si>
    <t>US09681MAE84</t>
  </si>
  <si>
    <t>XS2281799572</t>
  </si>
  <si>
    <t>XS2397254579</t>
  </si>
  <si>
    <t>USY5325QAG74</t>
  </si>
  <si>
    <t>XS1716777344</t>
  </si>
  <si>
    <t>XS1748857379</t>
  </si>
  <si>
    <t>XS2116222881</t>
  </si>
  <si>
    <t>XS1490623516</t>
  </si>
  <si>
    <t>XS2318334120</t>
  </si>
  <si>
    <t>XS2383421711</t>
  </si>
  <si>
    <t>US71567RAS58</t>
  </si>
  <si>
    <t>XS2122174415</t>
  </si>
  <si>
    <t>XS2761357594</t>
  </si>
  <si>
    <t>XS2368038050</t>
  </si>
  <si>
    <t xml:space="preserve">XS2223762209 </t>
  </si>
  <si>
    <t>USG7801RAD10</t>
  </si>
  <si>
    <t>US80007RAG02</t>
  </si>
  <si>
    <t>XS2358225477</t>
  </si>
  <si>
    <t>XS2342977324</t>
  </si>
  <si>
    <t>USG82016AC32</t>
  </si>
  <si>
    <t>USG82016AS83</t>
  </si>
  <si>
    <t>USG82016AT66</t>
  </si>
  <si>
    <t>XS2361253607</t>
  </si>
  <si>
    <t>XS2362416617</t>
  </si>
  <si>
    <t>USG84228FV59</t>
  </si>
  <si>
    <t>USG84228EV68</t>
  </si>
  <si>
    <t>HK0000492725</t>
  </si>
  <si>
    <t>HK0000301348</t>
  </si>
  <si>
    <t>XS2043949200</t>
  </si>
  <si>
    <t>US92857WBM10</t>
  </si>
  <si>
    <t>USG98149AD29</t>
  </si>
  <si>
    <t>XS2290959860</t>
  </si>
  <si>
    <t>XS2785302998</t>
  </si>
  <si>
    <t>XS2708723791</t>
  </si>
  <si>
    <t>XS2785422895</t>
  </si>
  <si>
    <t>XS2785423430</t>
  </si>
  <si>
    <t>XS2785423943</t>
  </si>
  <si>
    <t>XS2269112863</t>
  </si>
  <si>
    <t>AT0000A2HLC4</t>
  </si>
  <si>
    <t>XS2613403646</t>
  </si>
  <si>
    <t>XS2613403729</t>
  </si>
  <si>
    <t>XS2647488878</t>
  </si>
  <si>
    <t>US91282CJR34</t>
  </si>
  <si>
    <t>US912810TV08</t>
  </si>
  <si>
    <t>XS2756269028</t>
  </si>
  <si>
    <t>US912810PU60</t>
  </si>
  <si>
    <t>US912810QS06</t>
  </si>
  <si>
    <t>US912810TK43</t>
  </si>
  <si>
    <t>US912810RG58</t>
  </si>
  <si>
    <t>US80007RAL96</t>
  </si>
  <si>
    <t>US912810TZ12</t>
  </si>
  <si>
    <t>US912810TX63</t>
  </si>
  <si>
    <t>US912810QL52</t>
  </si>
  <si>
    <t>XS2530843759</t>
  </si>
  <si>
    <t>XS2793580239</t>
  </si>
  <si>
    <t>HK0001004115</t>
  </si>
  <si>
    <t>US594918CE21</t>
  </si>
  <si>
    <t>US02079KAF49</t>
  </si>
  <si>
    <t>US037833CD08</t>
  </si>
  <si>
    <t>US037833EW60</t>
  </si>
  <si>
    <t>US025816BF52</t>
  </si>
  <si>
    <t>US931142CK74</t>
  </si>
  <si>
    <t>US46625HJB78</t>
  </si>
  <si>
    <t>US10373QBQ29</t>
  </si>
  <si>
    <t>US30303M8Q83</t>
  </si>
  <si>
    <t>US717081CY74</t>
  </si>
  <si>
    <t>US92826CAQ50</t>
  </si>
  <si>
    <t>US023135CC87</t>
  </si>
  <si>
    <t>US458140CK47</t>
  </si>
  <si>
    <t>US478160CT90</t>
  </si>
  <si>
    <t>US191216DL17</t>
  </si>
  <si>
    <t>US037833EG11</t>
  </si>
  <si>
    <t>XS2404214020</t>
  </si>
  <si>
    <t>XS2089226026</t>
  </si>
  <si>
    <t>XS2357951164</t>
  </si>
  <si>
    <t>AMERICAN EXPRESS CO</t>
  </si>
  <si>
    <t>WALMART INC</t>
  </si>
  <si>
    <t>BP CAP MARKETS AMERICA</t>
  </si>
  <si>
    <t>PFIZER INC</t>
  </si>
  <si>
    <t>VISA INC</t>
  </si>
  <si>
    <t>JOHNSON &amp; JOHNSON</t>
  </si>
  <si>
    <t>COCA-COLA CO/THE</t>
  </si>
  <si>
    <t>PROCTER &amp; GAMBLE CO/THE</t>
  </si>
  <si>
    <t>DEUTSCHE TELEKOM AG</t>
  </si>
  <si>
    <t>DEUTSCHE BAHN FIN GMBH</t>
  </si>
  <si>
    <t>BNP 8 PERP</t>
  </si>
  <si>
    <t>BOCAVI 3 1/2 09/18/27</t>
  </si>
  <si>
    <t>CCAMCL 3 01/20/31</t>
  </si>
  <si>
    <t>CCAMCL 4.4 PERP</t>
  </si>
  <si>
    <t>CHINA 2 1/2 10/26/51</t>
  </si>
  <si>
    <t>FWDGHD 8.492 PERP</t>
  </si>
  <si>
    <t>FWDGHD 6.675 PERP</t>
  </si>
  <si>
    <t>HNINTL 2 5/8 02/20/30</t>
  </si>
  <si>
    <t>HONHAI 3 09/23/26</t>
  </si>
  <si>
    <t>HPHTSP 2 03/19/26</t>
  </si>
  <si>
    <t>ICBCAS 3.2 PERP</t>
  </si>
  <si>
    <t>INDOIS 2.55 06/09/31</t>
  </si>
  <si>
    <t>INTNED 4 7/8 PERP</t>
  </si>
  <si>
    <t>INTNED 8 PERP</t>
  </si>
  <si>
    <t>LASUDE 5 07/28/26</t>
  </si>
  <si>
    <t>SANLTD 4 3/8 06/18/30</t>
  </si>
  <si>
    <t>SHUION 5 1/2 06/29/26</t>
  </si>
  <si>
    <t>SINOCL 6 06/22/29</t>
  </si>
  <si>
    <t>SINOPE 4 1/4 09/12/28</t>
  </si>
  <si>
    <t>SINOPE 2.3 01/08/31</t>
  </si>
  <si>
    <t>SINOPE 3.1 01/08/51</t>
  </si>
  <si>
    <t>SOFTBK 5 1/4 07/06/31</t>
  </si>
  <si>
    <t>SOFTBK 3 7/8 07/06/32</t>
  </si>
  <si>
    <t>STANLN 6.296 07/06/34</t>
  </si>
  <si>
    <t>STANLN 4.3 PERP</t>
  </si>
  <si>
    <t>SUNHUN 3.21 03/27/29</t>
  </si>
  <si>
    <t>SWIRE 2.6 07/21/28</t>
  </si>
  <si>
    <t>SWIRE 2 7/8 01/30/30</t>
  </si>
  <si>
    <t>VOD 5 1/4 05/30/48</t>
  </si>
  <si>
    <t>WYNMAC 5 1/2 10/01/27</t>
  </si>
  <si>
    <t>YXREIT 2.65 02/02/26</t>
  </si>
  <si>
    <t>CAPG 5 1/2 09/30/31</t>
  </si>
  <si>
    <t>SUNAC 1 09/30/32</t>
  </si>
  <si>
    <t>ADHERH 8 1/2 09/30/29</t>
  </si>
  <si>
    <t>ADHERH 9 09/30/30</t>
  </si>
  <si>
    <t>ADHERH 9.8 09/30/31</t>
  </si>
  <si>
    <t>XIAOMI 0 12/17/27</t>
  </si>
  <si>
    <t>RAGB 0.85 06/30/2120</t>
  </si>
  <si>
    <t>CENCHI 7.65 08/27/25</t>
  </si>
  <si>
    <t>CENCHI 7.9 11/07/25</t>
  </si>
  <si>
    <t>PWRLNG 6.95 12/06/25</t>
  </si>
  <si>
    <t>T 3 3/4 12/31/28</t>
  </si>
  <si>
    <t>T 4 3/4 11/15/53</t>
  </si>
  <si>
    <t>CDJKAM 7.7 02/02/26</t>
  </si>
  <si>
    <t>T 5 05/15/37</t>
  </si>
  <si>
    <t>T 3 3/4 08/15/41</t>
  </si>
  <si>
    <t>T 3 3/8 08/15/42</t>
  </si>
  <si>
    <t>T 3 3/8 05/15/44</t>
  </si>
  <si>
    <t>T 4 1/2 02/15/44</t>
  </si>
  <si>
    <t>T 4 1/4 02/15/54</t>
  </si>
  <si>
    <t>T 4 1/4 11/15/40</t>
  </si>
  <si>
    <t>SHUGRP 7.2 03/20/27</t>
  </si>
  <si>
    <t>HNUIIH 6.8 03/27/27</t>
  </si>
  <si>
    <t>PDCTEV 7 1/2 04/10/26</t>
  </si>
  <si>
    <t>MSFT 2.921 03/17/52</t>
  </si>
  <si>
    <t>GOOGL 2.05 08/15/50</t>
  </si>
  <si>
    <t>AAPL 3.85 08/04/46</t>
  </si>
  <si>
    <t>AAPL 4.85 05/10/53</t>
  </si>
  <si>
    <t>AXP 4.05 12/03/42</t>
  </si>
  <si>
    <t>WMT 6 1/2 08/15/37</t>
  </si>
  <si>
    <t>JPM 5.6 07/15/41</t>
  </si>
  <si>
    <t>BPLN 3.379 02/08/61</t>
  </si>
  <si>
    <t>META 5.6 05/15/53</t>
  </si>
  <si>
    <t>PFE 7.2 03/15/39</t>
  </si>
  <si>
    <t>V 2 08/15/50</t>
  </si>
  <si>
    <t>AMZN 3 1/4 05/12/61</t>
  </si>
  <si>
    <t>INTC 5.9 02/10/63</t>
  </si>
  <si>
    <t>JNJ 2.45 09/01/60</t>
  </si>
  <si>
    <t>KO 3 03/05/51</t>
  </si>
  <si>
    <t>AAPL 2.8 02/08/61</t>
  </si>
  <si>
    <t>PG 0.9 11/04/41</t>
  </si>
  <si>
    <t>DT 1 3/4 12/09/49</t>
  </si>
  <si>
    <t>DBHNGR 1 1/8 05/29/51</t>
  </si>
  <si>
    <t>CHINA CINDA ASSET MGMT</t>
  </si>
  <si>
    <t>CFLD CAYMAN INVESTMENT</t>
  </si>
  <si>
    <t>HK GOVT BOND PROGRAMME</t>
  </si>
  <si>
    <t>GLP CHINA HOLDINGS LTD</t>
  </si>
  <si>
    <t>HLP FINANCE LTD</t>
  </si>
  <si>
    <t>FOXCONN FAR EAST LTD</t>
  </si>
  <si>
    <t>HPHT FINANCE 21</t>
  </si>
  <si>
    <t>PROVEN HONOUR CAPITAL</t>
  </si>
  <si>
    <t>PROVEN GLORY CAPITAL LTD</t>
  </si>
  <si>
    <t>PERUSAHAAN PENERBIT SBSN</t>
  </si>
  <si>
    <t>KUNMING RAIL TRANSIT GRP</t>
  </si>
  <si>
    <t>HONG KONG JY FLOWER</t>
  </si>
  <si>
    <t>LAI SUN MTN LTD</t>
  </si>
  <si>
    <t>LINYI EAST CITY INV GRP</t>
  </si>
  <si>
    <t>LANDSEA GREEN MANAGEMENT</t>
  </si>
  <si>
    <t>LY GUOYUAN INVEST HLD GR</t>
  </si>
  <si>
    <t>EXPAND LEAD LTD</t>
  </si>
  <si>
    <t>RONGCHANGDA DEVLP BVI</t>
  </si>
  <si>
    <t>SHANDONG ZHENGFANG HOLDI</t>
  </si>
  <si>
    <t>SD IRON &amp; STEEL XINHENG</t>
  </si>
  <si>
    <t>SHENHUA OVERSEAS CAPITAL</t>
  </si>
  <si>
    <t>SINIC HOLDINGS GROUP CO</t>
  </si>
  <si>
    <t>TIANJIN INVST MANAGEMENT</t>
  </si>
  <si>
    <t>CREDIT SUISSE NEW YORK</t>
  </si>
  <si>
    <t>WING TAI PROPERTIES FINA</t>
  </si>
  <si>
    <t>WESTWOOD GRP HOLD LTD</t>
  </si>
  <si>
    <t>YUEXIU REIT MTN CO</t>
  </si>
  <si>
    <t>ZOUCHENG LIMIN CONSTR</t>
  </si>
  <si>
    <t>WEIHAI HUANTONG INV</t>
  </si>
  <si>
    <t>HUBEI GGD STATE ASSET</t>
  </si>
  <si>
    <t>ADD HERO HOLDINGS</t>
  </si>
  <si>
    <t>HSBC BANK PLC</t>
  </si>
  <si>
    <t>EVE BATTERY INVESTMENT L</t>
  </si>
  <si>
    <t>REPUBLIC OF AUSTRIA</t>
  </si>
  <si>
    <t>MACQUARIE BANK LTD</t>
  </si>
  <si>
    <t>POSEIDON FINANCE 1 LTD</t>
  </si>
  <si>
    <t>AGRIC BK CHINA/TOKYO</t>
  </si>
  <si>
    <t>BANK OF CHINA LTD/DUBAI</t>
  </si>
  <si>
    <t>BANK OF COMM/MACAU</t>
  </si>
  <si>
    <t>CD JINKAI ASSET MNGMT</t>
  </si>
  <si>
    <t>BK OF COMMUNICATIONS/SYD</t>
  </si>
  <si>
    <t>IND &amp; COMM BK CHN/LONDON</t>
  </si>
  <si>
    <t>IND &amp; COMM BK CHN/TOKYO</t>
  </si>
  <si>
    <t>HAINA URBAN INV INT HO</t>
  </si>
  <si>
    <t>WANSHENG INTL BVI</t>
  </si>
  <si>
    <t>18/9/2027</t>
  </si>
  <si>
    <t>20/1/2031</t>
  </si>
  <si>
    <t>26/10/2051</t>
  </si>
  <si>
    <t>19/3/2026</t>
  </si>
  <si>
    <t>9/6/2031</t>
  </si>
  <si>
    <t>22/7/2026</t>
  </si>
  <si>
    <t>18/6/2030</t>
  </si>
  <si>
    <t>22/6/2029</t>
  </si>
  <si>
    <t>12/9/2028</t>
  </si>
  <si>
    <t>8/1/2031</t>
  </si>
  <si>
    <t>8/1/2051</t>
  </si>
  <si>
    <t>6/7/2031</t>
  </si>
  <si>
    <t>6/7/2032</t>
  </si>
  <si>
    <t>6/7/2034</t>
  </si>
  <si>
    <t>27/3/2029</t>
  </si>
  <si>
    <t>30/1/2030</t>
  </si>
  <si>
    <t>30/5/2048</t>
  </si>
  <si>
    <t>2/2/2026</t>
  </si>
  <si>
    <t>30/9/2031</t>
  </si>
  <si>
    <t>30/9/2032</t>
  </si>
  <si>
    <t>17/12/2027</t>
  </si>
  <si>
    <t>30/6/2120</t>
  </si>
  <si>
    <t>7/11/2025</t>
  </si>
  <si>
    <t>6/12/2025</t>
  </si>
  <si>
    <t>15/11/2053</t>
  </si>
  <si>
    <t>15/8/2042</t>
  </si>
  <si>
    <t>15/5/2044</t>
  </si>
  <si>
    <t>15/2/2044</t>
  </si>
  <si>
    <t>15/2/2054</t>
  </si>
  <si>
    <t>15/11/2040</t>
  </si>
  <si>
    <t>20/3/2027</t>
  </si>
  <si>
    <t>27/3/2027</t>
  </si>
  <si>
    <t>10/4/2026</t>
  </si>
  <si>
    <t>17/3/2052</t>
  </si>
  <si>
    <t>15/8/2050</t>
  </si>
  <si>
    <t>4/8/2046</t>
  </si>
  <si>
    <t>10/5/2053</t>
  </si>
  <si>
    <t>3/12/2042</t>
  </si>
  <si>
    <t>15/8/2037</t>
  </si>
  <si>
    <t>15/7/2041</t>
  </si>
  <si>
    <t>8/2/2061</t>
  </si>
  <si>
    <t>15/5/2053</t>
  </si>
  <si>
    <t>15/3/2039</t>
  </si>
  <si>
    <t>12/5/2061</t>
  </si>
  <si>
    <t>10/2/2063</t>
  </si>
  <si>
    <t>1/9/2060</t>
  </si>
  <si>
    <t>5/3/2051</t>
  </si>
  <si>
    <t>4/11/2041</t>
  </si>
  <si>
    <t>9/12/2049</t>
  </si>
  <si>
    <t>29/5/2051</t>
  </si>
  <si>
    <t>22/8/2031</t>
  </si>
  <si>
    <t>18/6/2027</t>
  </si>
  <si>
    <t>20/10/2030</t>
  </si>
  <si>
    <t>MOFZ CH</t>
  </si>
  <si>
    <t>中华人民共和国财政部</t>
  </si>
  <si>
    <t>3/11/2026</t>
  </si>
  <si>
    <t>16/11/2022</t>
  </si>
  <si>
    <t>1/2/2023</t>
  </si>
  <si>
    <t>101 HK</t>
  </si>
  <si>
    <t>Hon Hai Precision Industry Co</t>
  </si>
  <si>
    <t>2317 TT</t>
  </si>
  <si>
    <t>鸿海精密工业股份有限公司</t>
  </si>
  <si>
    <t>Hutchison Port Holdings Trust</t>
  </si>
  <si>
    <t>1247439D HK</t>
  </si>
  <si>
    <t>HPHT Ltd</t>
  </si>
  <si>
    <t>19/2/2026</t>
  </si>
  <si>
    <t>KMCACZ CH</t>
  </si>
  <si>
    <t>24/9/2026</t>
  </si>
  <si>
    <t>16/5/2029</t>
  </si>
  <si>
    <t>16/5/2030</t>
  </si>
  <si>
    <t>Lai Sun Garment International</t>
  </si>
  <si>
    <t>488 HK</t>
  </si>
  <si>
    <t>丽新发展有限公司</t>
  </si>
  <si>
    <t>230 HK</t>
  </si>
  <si>
    <t>002146 CH</t>
  </si>
  <si>
    <t>29/6/2025</t>
  </si>
  <si>
    <t>8/10/2030</t>
  </si>
  <si>
    <t>8/7/2050</t>
  </si>
  <si>
    <t>7/4/2031</t>
  </si>
  <si>
    <t>6/4/2032</t>
  </si>
  <si>
    <t>6/7/2033</t>
  </si>
  <si>
    <t>19/8/2028</t>
  </si>
  <si>
    <t>30/10/2029</t>
  </si>
  <si>
    <t>SVBZK SW</t>
  </si>
  <si>
    <t>369 HK</t>
  </si>
  <si>
    <t>1/10/2022</t>
  </si>
  <si>
    <t>123 HK</t>
  </si>
  <si>
    <t>Yuexiu Real Estate Investment</t>
  </si>
  <si>
    <t>405 HK</t>
  </si>
  <si>
    <t>越秀房地产投资信托基金</t>
  </si>
  <si>
    <t>CONV/CALL</t>
  </si>
  <si>
    <t>VIENNA</t>
  </si>
  <si>
    <t>Republic of Austria</t>
  </si>
  <si>
    <t>1480Z AV</t>
  </si>
  <si>
    <t>奥地利共和国</t>
  </si>
  <si>
    <t>28/4/2023</t>
  </si>
  <si>
    <t>6/7/2023</t>
  </si>
  <si>
    <t>1498042D CH</t>
  </si>
  <si>
    <t>成都经开国投集团有限公司</t>
  </si>
  <si>
    <t>City of Zhoushan China</t>
  </si>
  <si>
    <t>2325190D CH</t>
  </si>
  <si>
    <t>舟山普陀城投开发建设有限公司</t>
  </si>
  <si>
    <t>2211323D CH</t>
  </si>
  <si>
    <t>平度市城市开发集团有限公司</t>
  </si>
  <si>
    <t>17/9/2051</t>
  </si>
  <si>
    <t>4/2/2046</t>
  </si>
  <si>
    <t>10/11/2052</t>
  </si>
  <si>
    <t>American Express Co</t>
  </si>
  <si>
    <t>AXP US</t>
  </si>
  <si>
    <t>美国运通</t>
  </si>
  <si>
    <t>Walmart Inc</t>
  </si>
  <si>
    <t>WMT US</t>
  </si>
  <si>
    <t>沃尔玛股份有限公司</t>
  </si>
  <si>
    <t>BP PLC</t>
  </si>
  <si>
    <t>BP/ LN</t>
  </si>
  <si>
    <t>BP公司</t>
  </si>
  <si>
    <t>8/8/2060</t>
  </si>
  <si>
    <t>Pfizer Inc</t>
  </si>
  <si>
    <t>PFE US</t>
  </si>
  <si>
    <t>辉瑞制药</t>
  </si>
  <si>
    <t>Visa Inc</t>
  </si>
  <si>
    <t>V US</t>
  </si>
  <si>
    <t>维萨公司</t>
  </si>
  <si>
    <t>12/11/2060</t>
  </si>
  <si>
    <t>10/8/2062</t>
  </si>
  <si>
    <t>Johnson &amp; Johnson</t>
  </si>
  <si>
    <t>JNJ US</t>
  </si>
  <si>
    <t>强生</t>
  </si>
  <si>
    <t>1/3/2060</t>
  </si>
  <si>
    <t>Coca-Cola Co/The</t>
  </si>
  <si>
    <t>KO US</t>
  </si>
  <si>
    <t>可口可乐</t>
  </si>
  <si>
    <t>Procter &amp; Gamble Co/The</t>
  </si>
  <si>
    <t>PG US</t>
  </si>
  <si>
    <t>宝洁</t>
  </si>
  <si>
    <t>Deutsche Telekom AG</t>
  </si>
  <si>
    <t>DTE GR</t>
  </si>
  <si>
    <t>德国电信</t>
  </si>
  <si>
    <t>DBHN GR</t>
  </si>
  <si>
    <t>德国联邦铁路公司</t>
  </si>
  <si>
    <t>CHN CONSTRUCT BK/SYDNEY</t>
  </si>
  <si>
    <t>Baa2 /BBB /BBB</t>
  </si>
  <si>
    <t>Issuer Code</t>
  </si>
  <si>
    <t>0792878D CH</t>
  </si>
  <si>
    <t>EMIRATES UH</t>
  </si>
  <si>
    <t>2314 HK</t>
  </si>
  <si>
    <t>3383 HK</t>
  </si>
  <si>
    <t>1030 HK</t>
  </si>
  <si>
    <t>2007 HK</t>
  </si>
  <si>
    <t>2777 HK</t>
  </si>
  <si>
    <t>1107 HK</t>
  </si>
  <si>
    <t>IQ US</t>
  </si>
  <si>
    <t>0785784D KS</t>
  </si>
  <si>
    <t>ABCZ HK</t>
  </si>
  <si>
    <t>3301 HK</t>
  </si>
  <si>
    <t>1618 HK</t>
  </si>
  <si>
    <t>1109 HK</t>
  </si>
  <si>
    <t>600048 CH</t>
  </si>
  <si>
    <t>GEELZ CH</t>
  </si>
  <si>
    <t>1958 HK</t>
  </si>
  <si>
    <t>1295186D CH</t>
  </si>
  <si>
    <t>1167Z CH</t>
  </si>
  <si>
    <t>1359 HK</t>
  </si>
  <si>
    <t>0788253D HK</t>
  </si>
  <si>
    <t>1332538D CH</t>
  </si>
  <si>
    <t>1606 HK</t>
  </si>
  <si>
    <t>1611299D CH</t>
  </si>
  <si>
    <t>NXPI US</t>
  </si>
  <si>
    <t>PTGYZZ CH</t>
  </si>
  <si>
    <t>1479341D CH</t>
  </si>
  <si>
    <t>BCMZ HK</t>
  </si>
  <si>
    <t>EIBZ KS</t>
  </si>
  <si>
    <t>2534Z GR</t>
  </si>
  <si>
    <t>1093Z HK</t>
  </si>
  <si>
    <t>HKBZ HK</t>
  </si>
  <si>
    <t>1052305D CH</t>
  </si>
  <si>
    <t>600340 CH</t>
  </si>
  <si>
    <t>2229085D US</t>
  </si>
  <si>
    <t>0966063D CH</t>
  </si>
  <si>
    <t>1769340D CH</t>
  </si>
  <si>
    <t>0795500D CH</t>
  </si>
  <si>
    <t>3380 HK</t>
  </si>
  <si>
    <t>2231349D CH</t>
  </si>
  <si>
    <t>SISGZ CH</t>
  </si>
  <si>
    <t>1088 HK</t>
  </si>
  <si>
    <t>1565553D CH</t>
  </si>
  <si>
    <t>1870021D CH</t>
  </si>
  <si>
    <t>MID LN</t>
  </si>
  <si>
    <t>300014 CH</t>
  </si>
  <si>
    <t>106 HK</t>
  </si>
  <si>
    <t>2292186Z AU</t>
  </si>
  <si>
    <t>INACOBAZ CH</t>
  </si>
  <si>
    <t>1008393D CH</t>
  </si>
  <si>
    <t xml:space="preserve">XS2732980961 </t>
  </si>
  <si>
    <t xml:space="preserve">XS2731161506 </t>
  </si>
  <si>
    <t xml:space="preserve">XS2731150483 </t>
  </si>
  <si>
    <t xml:space="preserve">XS2730512287 </t>
  </si>
  <si>
    <t xml:space="preserve">XS1996423593 </t>
  </si>
  <si>
    <t xml:space="preserve">XS2125052261 </t>
  </si>
  <si>
    <t xml:space="preserve">XS2337489350 </t>
  </si>
  <si>
    <t xml:space="preserve">XS2134363170 </t>
  </si>
  <si>
    <t xml:space="preserve">XS2244843210 </t>
  </si>
  <si>
    <t xml:space="preserve">XS2084424493 </t>
  </si>
  <si>
    <t xml:space="preserve">XS2333657422 </t>
  </si>
  <si>
    <t xml:space="preserve">XS2050584866 </t>
  </si>
  <si>
    <t xml:space="preserve">XS1993771325 </t>
  </si>
  <si>
    <t xml:space="preserve">XS2194361494 </t>
  </si>
  <si>
    <t xml:space="preserve">XS2215175634 </t>
  </si>
  <si>
    <t xml:space="preserve">XS2268392599 </t>
  </si>
  <si>
    <t xml:space="preserve">XS2351242461 </t>
  </si>
  <si>
    <t xml:space="preserve">XS2085883119 </t>
  </si>
  <si>
    <t xml:space="preserve">XS1750118462 </t>
  </si>
  <si>
    <t xml:space="preserve">XS2495355674 </t>
  </si>
  <si>
    <t xml:space="preserve">XS1627598094 </t>
  </si>
  <si>
    <t xml:space="preserve">XS2500897678 </t>
  </si>
  <si>
    <t xml:space="preserve">XS2500700633 </t>
  </si>
  <si>
    <t xml:space="preserve">XS2342977324 </t>
  </si>
  <si>
    <t xml:space="preserve">XS2708721233 </t>
  </si>
  <si>
    <t xml:space="preserve">XS1575957920 </t>
  </si>
  <si>
    <t xml:space="preserve">XS2013709220 </t>
  </si>
  <si>
    <t>Ba2/-/BBB-</t>
  </si>
  <si>
    <t xml:space="preserve">XS2434313016 </t>
  </si>
  <si>
    <t xml:space="preserve">US46267XAE85 </t>
  </si>
  <si>
    <t xml:space="preserve">US722304AB82 </t>
  </si>
  <si>
    <t xml:space="preserve">XS2747371586 </t>
  </si>
  <si>
    <t xml:space="preserve">XS2307183694 </t>
  </si>
  <si>
    <t xml:space="preserve">XS2113708155 </t>
  </si>
  <si>
    <t xml:space="preserve">XS2771884223 </t>
  </si>
  <si>
    <t xml:space="preserve">XS2770234826 </t>
  </si>
  <si>
    <t xml:space="preserve">XS2026295639 </t>
  </si>
  <si>
    <t xml:space="preserve">XS1248248343 </t>
  </si>
  <si>
    <t xml:space="preserve">XS2049814184 </t>
  </si>
  <si>
    <t xml:space="preserve">XS2079034265 </t>
  </si>
  <si>
    <t xml:space="preserve">XS2013512608 </t>
  </si>
  <si>
    <t xml:space="preserve">XS2335327388 </t>
  </si>
  <si>
    <t xml:space="preserve">XS2211514885 </t>
  </si>
  <si>
    <t xml:space="preserve">XS2796312853 </t>
  </si>
  <si>
    <t xml:space="preserve">XS2325182512 </t>
  </si>
  <si>
    <t xml:space="preserve">US88032XAD66 </t>
  </si>
  <si>
    <t xml:space="preserve">XS1039273666 </t>
  </si>
  <si>
    <t xml:space="preserve">XS1964389800 </t>
  </si>
  <si>
    <t xml:space="preserve">XS2295883206 </t>
  </si>
  <si>
    <t xml:space="preserve">XS2311286111 </t>
  </si>
  <si>
    <t>- / - /A-</t>
  </si>
  <si>
    <t xml:space="preserve">XS2280636494 </t>
  </si>
  <si>
    <t>- / - /BBB+</t>
  </si>
  <si>
    <t xml:space="preserve">XS1959946507 </t>
  </si>
  <si>
    <t xml:space="preserve">XS1979516306 </t>
  </si>
  <si>
    <t xml:space="preserve">XS2333562713 </t>
  </si>
  <si>
    <t xml:space="preserve">XS1958533553 </t>
  </si>
  <si>
    <t>A2/A/A</t>
  </si>
  <si>
    <t xml:space="preserve">XS1964673351 </t>
  </si>
  <si>
    <t xml:space="preserve">XS1573134951 </t>
  </si>
  <si>
    <t xml:space="preserve">XS1933097633 </t>
  </si>
  <si>
    <t>-/ BBB-/WD</t>
  </si>
  <si>
    <t xml:space="preserve">XS2393797530 </t>
  </si>
  <si>
    <t xml:space="preserve">XS2030531938 </t>
  </si>
  <si>
    <t>B2/-/-</t>
  </si>
  <si>
    <t xml:space="preserve">XS1917548247 </t>
  </si>
  <si>
    <t>B1/BB/BB</t>
  </si>
  <si>
    <t xml:space="preserve">XS2325858038 </t>
  </si>
  <si>
    <t>Baa2/-/BBB</t>
  </si>
  <si>
    <t xml:space="preserve">XS2297057767 </t>
  </si>
  <si>
    <t>A2/-/A+</t>
  </si>
  <si>
    <t xml:space="preserve">XS2322572459 </t>
  </si>
  <si>
    <t>-/-/BBB</t>
  </si>
  <si>
    <t xml:space="preserve">XS2225790315 </t>
  </si>
  <si>
    <t xml:space="preserve">US62947QBA58 </t>
  </si>
  <si>
    <t xml:space="preserve">XS2247949246 </t>
  </si>
  <si>
    <t>-/-/BB+</t>
  </si>
  <si>
    <t xml:space="preserve">XS2298176988 </t>
  </si>
  <si>
    <t>Baa3/-/BBB</t>
  </si>
  <si>
    <t xml:space="preserve">XS2296307767 </t>
  </si>
  <si>
    <t>-/-/BBB-</t>
  </si>
  <si>
    <t xml:space="preserve">XS2201821340 </t>
  </si>
  <si>
    <t xml:space="preserve">HK0000706900 </t>
  </si>
  <si>
    <t>Aa2/AA/AA-</t>
  </si>
  <si>
    <t xml:space="preserve">XS2322827382 </t>
  </si>
  <si>
    <t>Aaa/AAA/AAA</t>
  </si>
  <si>
    <t xml:space="preserve">HK0000685427 </t>
  </si>
  <si>
    <t>Aa3/AA+/-</t>
  </si>
  <si>
    <t xml:space="preserve">XS2213668085 </t>
  </si>
  <si>
    <t>Aa3/AA+/AA-</t>
  </si>
  <si>
    <t xml:space="preserve">XS1574821143 </t>
  </si>
  <si>
    <t xml:space="preserve">XS2672283293 </t>
  </si>
  <si>
    <t>Baa2/-/BBB+</t>
  </si>
  <si>
    <t xml:space="preserve">XS2314615233 </t>
  </si>
  <si>
    <t xml:space="preserve">us456837ah61 </t>
  </si>
  <si>
    <t xml:space="preserve">XS2581879207 </t>
  </si>
  <si>
    <t xml:space="preserve">XS2038876558 </t>
  </si>
  <si>
    <t xml:space="preserve">HK0000834298 </t>
  </si>
  <si>
    <t>Aa3/-/AA-</t>
  </si>
  <si>
    <t xml:space="preserve">XS2314779427 </t>
  </si>
  <si>
    <t xml:space="preserve">XS2193529562 </t>
  </si>
  <si>
    <t>B1/BB-/-</t>
  </si>
  <si>
    <t xml:space="preserve">XS1068222717 </t>
  </si>
  <si>
    <t xml:space="preserve">XS1233275194 </t>
  </si>
  <si>
    <t xml:space="preserve">XS1567423766 </t>
  </si>
  <si>
    <t xml:space="preserve">XS2084435002 </t>
  </si>
  <si>
    <t xml:space="preserve">XS2695373451 </t>
  </si>
  <si>
    <t xml:space="preserve">XS2368038050 </t>
  </si>
  <si>
    <t xml:space="preserve">XS2780476102 </t>
  </si>
  <si>
    <t xml:space="preserve">XS2099677747 </t>
  </si>
  <si>
    <t xml:space="preserve">XS2778491865 </t>
  </si>
  <si>
    <t xml:space="preserve">XS2359944704 </t>
  </si>
  <si>
    <t xml:space="preserve">XS2420457348 </t>
  </si>
  <si>
    <t xml:space="preserve">XS2739481393 </t>
  </si>
  <si>
    <t xml:space="preserve">XS2314627089 </t>
  </si>
  <si>
    <t xml:space="preserve">XS1165128585 </t>
  </si>
  <si>
    <t xml:space="preserve">XS2184848831 </t>
  </si>
  <si>
    <t xml:space="preserve">XS2086495400 </t>
  </si>
  <si>
    <t xml:space="preserve">US22546QAP28 </t>
  </si>
  <si>
    <t>Ba1/A+/A+</t>
  </si>
  <si>
    <t xml:space="preserve">HK0000226164 </t>
  </si>
  <si>
    <t xml:space="preserve">XS2274957237 </t>
  </si>
  <si>
    <t xml:space="preserve">XS2799647644 </t>
  </si>
  <si>
    <t xml:space="preserve">XS2803405534 </t>
  </si>
  <si>
    <t xml:space="preserve">HK0000997608 </t>
  </si>
  <si>
    <t xml:space="preserve">XS2785422895 </t>
  </si>
  <si>
    <t xml:space="preserve">XS1876165819 </t>
  </si>
  <si>
    <t xml:space="preserve">XS2383419061 </t>
  </si>
  <si>
    <t xml:space="preserve">AT0000A2HLC4 </t>
  </si>
  <si>
    <t>Aa1/-/AA+</t>
  </si>
  <si>
    <t xml:space="preserve">XS2095992017 </t>
  </si>
  <si>
    <t xml:space="preserve">BBG01HQ04YD9 </t>
  </si>
  <si>
    <t>Aa2/A+BBB+</t>
  </si>
  <si>
    <t xml:space="preserve">XS2388372273 </t>
  </si>
  <si>
    <t xml:space="preserve">XS1759625491 </t>
  </si>
  <si>
    <t xml:space="preserve">XS2748183527 </t>
  </si>
  <si>
    <t xml:space="preserve">XS2049287548 </t>
  </si>
  <si>
    <t xml:space="preserve">XS2753221055 </t>
  </si>
  <si>
    <t xml:space="preserve">XS2763327751 </t>
  </si>
  <si>
    <t xml:space="preserve">XS2756269028 </t>
  </si>
  <si>
    <t xml:space="preserve">XS2774831734 </t>
  </si>
  <si>
    <t xml:space="preserve">XS2773790311 </t>
  </si>
  <si>
    <t xml:space="preserve">XS2774845445 </t>
  </si>
  <si>
    <t xml:space="preserve">XS2793580239 </t>
  </si>
  <si>
    <t xml:space="preserve">HK0001004115 </t>
  </si>
  <si>
    <t>Aa1u</t>
  </si>
  <si>
    <t>N/A</t>
    <phoneticPr fontId="26" type="noConversion"/>
  </si>
  <si>
    <t>Ba1u</t>
  </si>
  <si>
    <t>Note: 若三大评级机构无评级，默认赋5</t>
  </si>
  <si>
    <t>Note: 后面的字母或符号代表预期，评分时不看</t>
  </si>
  <si>
    <t>中国香港</t>
  </si>
  <si>
    <t>中国大陆</t>
  </si>
  <si>
    <t>美国</t>
  </si>
  <si>
    <t>英国</t>
  </si>
  <si>
    <t>澳大利亚</t>
  </si>
  <si>
    <t>印尼</t>
  </si>
  <si>
    <t>菲律宾</t>
  </si>
  <si>
    <t>奥地利</t>
  </si>
  <si>
    <t>主权债</t>
  </si>
  <si>
    <t>8223552Z LX</t>
  </si>
  <si>
    <t>A1/ A/ A</t>
  </si>
  <si>
    <t>0628362D MA</t>
  </si>
  <si>
    <t>A2/ A-/ A</t>
  </si>
  <si>
    <t>0359341D SP Equity</t>
  </si>
  <si>
    <t>A2 / - /-</t>
  </si>
  <si>
    <t>Count</t>
  </si>
  <si>
    <t>1Y default risk: IG3</t>
  </si>
  <si>
    <t>A1/ A+/ A+u</t>
  </si>
  <si>
    <t>Baa1 /BBB+ /BBB+</t>
  </si>
  <si>
    <t>Baa1/BBB+/A-</t>
  </si>
  <si>
    <t>A3/-/BBB+</t>
  </si>
  <si>
    <t>Baa1/A-/A+</t>
  </si>
  <si>
    <t>A1/A+/AA-</t>
  </si>
  <si>
    <t>A2/ -/ A</t>
  </si>
  <si>
    <t>BB *+</t>
  </si>
  <si>
    <t>CHINA CONSTRUCT BK/TOKYO</t>
  </si>
  <si>
    <t>US912810UB25</t>
  </si>
  <si>
    <t>SHIMAO GROUP HOLDINGS LT</t>
  </si>
  <si>
    <t>WEIFANG WATER INVESTMENT</t>
  </si>
  <si>
    <t>XIAOXIAN CONS INV GRP</t>
  </si>
  <si>
    <t>BINZHOU BC ECONOMIC DEVE</t>
  </si>
  <si>
    <t>BERKSHIRE HATHAWAY FIN</t>
    <phoneticPr fontId="25" type="noConversion"/>
  </si>
  <si>
    <t>伯克希尔哈撒韦</t>
    <phoneticPr fontId="25" type="noConversion"/>
  </si>
  <si>
    <t>1Y default risk: HY1</t>
  </si>
  <si>
    <t>1Y default risk: IG4</t>
  </si>
  <si>
    <t>1Y default risk: HY3</t>
  </si>
  <si>
    <t>A1/A/A</t>
  </si>
  <si>
    <t>T 4 5/8 05/15/44</t>
  </si>
  <si>
    <t>US9128286X38</t>
  </si>
  <si>
    <t>US912828U246</t>
  </si>
  <si>
    <t>US91282CEC10</t>
  </si>
  <si>
    <t>US912828X885</t>
  </si>
  <si>
    <t>US91282CFM82</t>
  </si>
  <si>
    <t>US9128283F58</t>
  </si>
  <si>
    <t>US9128283W81</t>
  </si>
  <si>
    <t>US91282CCH25</t>
  </si>
  <si>
    <t>US9128285M81</t>
  </si>
  <si>
    <t>US91282CEB37</t>
  </si>
  <si>
    <t>US91282CEV90</t>
  </si>
  <si>
    <t>US91282CFY21</t>
  </si>
  <si>
    <t>US91282CGJ45</t>
  </si>
  <si>
    <t>US91282CHF14</t>
  </si>
  <si>
    <t>US91282CBL46</t>
  </si>
  <si>
    <t>US91282CCB54</t>
  </si>
  <si>
    <t>US91282CDJ71</t>
  </si>
  <si>
    <t>US91282CEP23</t>
  </si>
  <si>
    <t>US91282CFV81</t>
  </si>
  <si>
    <t>US91282CJJ18</t>
  </si>
  <si>
    <t>US91282CKQ32</t>
  </si>
  <si>
    <t>US912810QD37</t>
  </si>
  <si>
    <t>US912810QN19</t>
  </si>
  <si>
    <t>US912810RB61</t>
  </si>
  <si>
    <t>Score''20241029</t>
  </si>
  <si>
    <t>CCC+ *-</t>
  </si>
  <si>
    <t>T 2 1/8 05/31/26</t>
  </si>
  <si>
    <t>T 2 11/15/26</t>
  </si>
  <si>
    <t>T 1 7/8 02/28/27</t>
  </si>
  <si>
    <t>T 2 3/8 05/15/27</t>
  </si>
  <si>
    <t>T 4 1/8 09/30/27</t>
  </si>
  <si>
    <t>T 2 1/4 11/15/27</t>
  </si>
  <si>
    <t>T 2 3/4 02/15/28</t>
  </si>
  <si>
    <t>T 1 1/4 06/30/28</t>
  </si>
  <si>
    <t>T 3 1/8 11/15/28</t>
  </si>
  <si>
    <t>T 1 7/8 02/28/29</t>
  </si>
  <si>
    <t>T 3 1/4 06/30/29</t>
  </si>
  <si>
    <t>T 3 7/8 11/30/29</t>
  </si>
  <si>
    <t>T 3 1/2 01/31/30</t>
  </si>
  <si>
    <t>T 3 3/4 05/31/30</t>
  </si>
  <si>
    <t>T 1 1/8 02/15/31</t>
  </si>
  <si>
    <t>T 1 5/8 05/15/31</t>
  </si>
  <si>
    <t>T 1 3/8 11/15/31</t>
  </si>
  <si>
    <t>T 2 7/8 05/15/32</t>
  </si>
  <si>
    <t>T 4 1/8 11/15/32</t>
  </si>
  <si>
    <t>T 4 1/2 11/15/33</t>
  </si>
  <si>
    <t>T 4 3/8 05/15/34</t>
  </si>
  <si>
    <t>T 4 3/8 11/15/39</t>
  </si>
  <si>
    <t>T 4 3/4 02/15/41</t>
  </si>
  <si>
    <t>T 2 7/8 05/15/43</t>
  </si>
  <si>
    <t>15/11/2026</t>
  </si>
  <si>
    <t>15/5/2027</t>
  </si>
  <si>
    <t>15/11/2027</t>
  </si>
  <si>
    <t>15/2/2028</t>
  </si>
  <si>
    <t>30/6/2028</t>
  </si>
  <si>
    <t>15/11/2028</t>
  </si>
  <si>
    <t>28/2/2029</t>
  </si>
  <si>
    <t>30/11/2029</t>
  </si>
  <si>
    <t>31/1/2030</t>
  </si>
  <si>
    <t>31/5/2030</t>
  </si>
  <si>
    <t>15/2/2031</t>
  </si>
  <si>
    <t>15/5/2031</t>
  </si>
  <si>
    <t>15/5/2032</t>
  </si>
  <si>
    <t>15/11/2032</t>
  </si>
  <si>
    <t>15/5/2034</t>
  </si>
  <si>
    <t>15/11/2039</t>
  </si>
  <si>
    <t>15/2/2041</t>
  </si>
  <si>
    <t>EUROTLX</t>
  </si>
  <si>
    <t>EFG国际股份公司AT1</t>
  </si>
  <si>
    <t>瑞银集团AT1</t>
  </si>
  <si>
    <t>中信银行(国际)AT1</t>
  </si>
  <si>
    <t>德意志银行AT1</t>
  </si>
  <si>
    <t>南洋商业银行AT1</t>
  </si>
  <si>
    <t>中华人民共和国财政部AT1</t>
  </si>
  <si>
    <t>中华人民共和国AT1</t>
  </si>
  <si>
    <t>渣打集团有限公司AT1</t>
  </si>
  <si>
    <t>CC *-</t>
  </si>
  <si>
    <t>Guarantor(if issuer N/a)
Moody's / S&amp;P / Fitch</t>
  </si>
  <si>
    <t>债券类别</t>
  </si>
  <si>
    <t>AAA *-</t>
  </si>
  <si>
    <t>Government?</t>
  </si>
  <si>
    <t>Diversified</t>
  </si>
  <si>
    <t>Consumer, Non-cyclical</t>
  </si>
  <si>
    <t>Technology</t>
  </si>
  <si>
    <t>INDUSTRY_SECTOR</t>
  </si>
  <si>
    <t>B- *</t>
  </si>
  <si>
    <t>A- *+</t>
  </si>
  <si>
    <t>BBB+ *-</t>
  </si>
  <si>
    <t>B1u</t>
  </si>
  <si>
    <t>Caa2 *+</t>
  </si>
  <si>
    <t>Baa2u</t>
  </si>
  <si>
    <t>5/6/2026</t>
  </si>
  <si>
    <t/>
  </si>
  <si>
    <t>17/4/2026</t>
  </si>
  <si>
    <t>23/6/2026</t>
  </si>
  <si>
    <t>9/5/2026</t>
  </si>
  <si>
    <t>24/6/2026</t>
  </si>
  <si>
    <t>7/5/2026</t>
  </si>
  <si>
    <t>6/6/2026</t>
  </si>
  <si>
    <t>22/5/2026</t>
  </si>
  <si>
    <t>14/4/2026</t>
  </si>
  <si>
    <t>19/7/2026</t>
  </si>
  <si>
    <t>14/3/2026</t>
  </si>
  <si>
    <t>19/6/2026</t>
  </si>
  <si>
    <t>21/2/2026</t>
  </si>
  <si>
    <t>28/2/2026</t>
  </si>
  <si>
    <t>24/2/2026</t>
  </si>
  <si>
    <t>23/4/2026</t>
  </si>
  <si>
    <t>22/4/2026</t>
  </si>
  <si>
    <t>9/2/2026</t>
  </si>
  <si>
    <t>28/5/2026</t>
  </si>
  <si>
    <t>29/3/2026</t>
  </si>
  <si>
    <t>23/2/2026</t>
  </si>
  <si>
    <t>3/4/2026</t>
  </si>
  <si>
    <t>5/4/2026</t>
  </si>
  <si>
    <t>6/3/2026</t>
  </si>
  <si>
    <t>8/5/2026</t>
  </si>
  <si>
    <t>1/8/2026</t>
  </si>
  <si>
    <t>24/5/2026</t>
  </si>
  <si>
    <t>11/7/2026</t>
  </si>
  <si>
    <t>26/2/2026</t>
  </si>
  <si>
    <t>11/6/2026</t>
  </si>
  <si>
    <t>12/2/2026</t>
  </si>
  <si>
    <t>10/5/2026</t>
  </si>
  <si>
    <t>20/2/2026</t>
  </si>
  <si>
    <t>22/2/2026</t>
  </si>
  <si>
    <t>15/5/2026</t>
  </si>
  <si>
    <t>1/5/2026</t>
  </si>
  <si>
    <t>23/5/2026</t>
  </si>
  <si>
    <t>9/7/2026</t>
  </si>
  <si>
    <t>21/3/2026</t>
  </si>
  <si>
    <t>7/3/2026</t>
  </si>
  <si>
    <t>27/5/2026</t>
  </si>
  <si>
    <t>24/4/2026</t>
  </si>
  <si>
    <t>21/5/2026</t>
  </si>
  <si>
    <t>16/4/2026</t>
  </si>
  <si>
    <t>17/2/2026</t>
  </si>
  <si>
    <t>11/3/2026</t>
  </si>
  <si>
    <t>18/2/2026</t>
  </si>
  <si>
    <t>24/7/2026</t>
  </si>
  <si>
    <t>4/4/2026</t>
  </si>
  <si>
    <t>25/7/2026</t>
  </si>
  <si>
    <t>21/6/2026</t>
  </si>
  <si>
    <t>20/3/2026</t>
  </si>
  <si>
    <t>7/2/2026</t>
  </si>
  <si>
    <t>18/3/2026</t>
  </si>
  <si>
    <t>22/6/2026</t>
  </si>
  <si>
    <t>18/7/2026</t>
  </si>
  <si>
    <t>9/6/2026</t>
  </si>
  <si>
    <t>17/6/2026</t>
  </si>
  <si>
    <t>4/6/2026</t>
  </si>
  <si>
    <t>25/5/2026</t>
  </si>
  <si>
    <t>31/7/2026</t>
  </si>
  <si>
    <t>5/3/2026</t>
  </si>
  <si>
    <t>16/6/2026</t>
  </si>
  <si>
    <t>3/7/2026</t>
  </si>
  <si>
    <t>14/2/2026</t>
  </si>
  <si>
    <t>13/4/2026</t>
  </si>
  <si>
    <t>16/7/2026</t>
  </si>
  <si>
    <t>10/3/2026</t>
  </si>
  <si>
    <t>17/7/2026</t>
  </si>
  <si>
    <t>16/2/2026</t>
  </si>
  <si>
    <t>24/3/2026</t>
  </si>
  <si>
    <t>16/5/2026</t>
  </si>
  <si>
    <t>6/4/2026</t>
  </si>
  <si>
    <t>23/7/2026</t>
  </si>
  <si>
    <t>30/4/2026</t>
  </si>
  <si>
    <t>30/7/2026</t>
  </si>
  <si>
    <t>11/5/2026</t>
  </si>
  <si>
    <t>30/5/2026</t>
  </si>
  <si>
    <t>3/8/2026</t>
  </si>
  <si>
    <t>29/5/2026</t>
  </si>
  <si>
    <t>20/7/2026</t>
  </si>
  <si>
    <t>9/9/2026</t>
  </si>
  <si>
    <t>5/7/2026</t>
  </si>
  <si>
    <t>2/8/2026</t>
  </si>
  <si>
    <t>13/3/2026</t>
  </si>
  <si>
    <t>7/6/2026</t>
  </si>
  <si>
    <t>12/3/2026</t>
  </si>
  <si>
    <t>27/3/2026</t>
  </si>
  <si>
    <t>4/11/2026</t>
  </si>
  <si>
    <t>9/12/2026</t>
  </si>
  <si>
    <t>31/3/2026</t>
  </si>
  <si>
    <t>N/A Equity</t>
  </si>
  <si>
    <t>Guaranty Type
担保类型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</si>
</sst>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_ "/>
    <numFmt numFmtId="165" formatCode="0.00_ ;[Red]\-0.00\ "/>
    <numFmt numFmtId="166" formatCode="000000"/>
    <numFmt numFmtId="167" formatCode="_(* #,##0.00_);_(* \(#,##0.00\);_(* &quot;-&quot;??_);_(@_)"/>
    <numFmt numFmtId="168" formatCode="0.000_ "/>
    <numFmt numFmtId="169" formatCode="0.000"/>
    <numFmt numFmtId="170" formatCode="0.0000"/>
    <numFmt numFmtId="171" formatCode="0_ "/>
    <numFmt numFmtId="172" formatCode="_(* #,##0_);_(* \(#,##0\);_(* &quot;-&quot;??_);_(@_)"/>
    <numFmt numFmtId="173" formatCode="#,##0.000"/>
  </numFmts>
  <fonts count="38">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theme="1"/>
      <name val="Arial"/>
      <family val="2"/>
    </font>
    <font>
      <b/>
      <sz val="24"/>
      <color rgb="FF002060"/>
      <name val="Arial"/>
      <family val="2"/>
    </font>
    <font>
      <u/>
      <sz val="12"/>
      <color indexed="12"/>
      <name val="宋体"/>
      <family val="3"/>
      <charset val="134"/>
    </font>
    <font>
      <b/>
      <u/>
      <sz val="14"/>
      <color rgb="FF002060"/>
      <name val="Arial"/>
      <family val="2"/>
    </font>
    <font>
      <b/>
      <sz val="14"/>
      <color theme="0"/>
      <name val="Arial"/>
      <family val="2"/>
    </font>
    <font>
      <sz val="12"/>
      <name val="宋体"/>
      <family val="3"/>
      <charset val="134"/>
    </font>
    <font>
      <b/>
      <sz val="14"/>
      <color rgb="FF000000"/>
      <name val="Arial"/>
      <family val="2"/>
    </font>
    <font>
      <sz val="14"/>
      <color indexed="8"/>
      <name val="Arial"/>
      <family val="2"/>
    </font>
    <font>
      <sz val="14"/>
      <color theme="1"/>
      <name val="Arial"/>
      <family val="2"/>
    </font>
    <font>
      <b/>
      <sz val="14"/>
      <color indexed="8"/>
      <name val="Arial"/>
      <family val="2"/>
    </font>
    <font>
      <sz val="10"/>
      <color theme="1"/>
      <name val="Arial"/>
      <family val="2"/>
    </font>
    <font>
      <b/>
      <sz val="18"/>
      <color rgb="FF002060"/>
      <name val="Arial"/>
      <family val="2"/>
    </font>
    <font>
      <b/>
      <sz val="14"/>
      <color theme="1"/>
      <name val="Arial"/>
      <family val="2"/>
    </font>
    <font>
      <sz val="11"/>
      <name val="Arial"/>
      <family val="2"/>
    </font>
    <font>
      <b/>
      <sz val="11"/>
      <color indexed="9"/>
      <name val="Calibri"/>
      <family val="2"/>
    </font>
    <font>
      <b/>
      <sz val="11"/>
      <color indexed="9"/>
      <name val="Arial"/>
      <family val="2"/>
    </font>
    <font>
      <b/>
      <sz val="11"/>
      <color theme="0"/>
      <name val="Arial"/>
      <family val="2"/>
    </font>
    <font>
      <b/>
      <sz val="11"/>
      <color rgb="FFFFFFFF"/>
      <name val="Arial"/>
      <family val="2"/>
    </font>
    <font>
      <b/>
      <u/>
      <sz val="14"/>
      <name val="Arial"/>
      <family val="2"/>
    </font>
    <font>
      <b/>
      <sz val="12"/>
      <name val="Arial"/>
      <family val="2"/>
    </font>
    <font>
      <sz val="10"/>
      <name val="Arial"/>
      <family val="2"/>
    </font>
    <font>
      <sz val="8"/>
      <name val="Calibri"/>
      <family val="2"/>
      <scheme val="minor"/>
    </font>
    <font>
      <b/>
      <sz val="11"/>
      <color rgb="FFFF0000"/>
      <name val="Arial"/>
      <family val="2"/>
    </font>
    <font>
      <sz val="11"/>
      <name val="Microsoft YaHei"/>
      <family val="2"/>
      <charset val="134"/>
    </font>
    <font>
      <sz val="9"/>
      <name val="Calibri"/>
      <family val="3"/>
      <charset val="134"/>
      <scheme val="minor"/>
    </font>
    <font>
      <b/>
      <sz val="11"/>
      <color theme="1"/>
      <name val="Arial"/>
      <family val="2"/>
    </font>
    <font>
      <sz val="14"/>
      <color rgb="FF000000"/>
      <name val="Microsoft YaHei"/>
      <family val="2"/>
      <charset val="134"/>
    </font>
    <font>
      <sz val="14"/>
      <color rgb="FF000000"/>
      <name val="Arial"/>
      <family val="2"/>
    </font>
    <font>
      <sz val="14"/>
      <color rgb="FF000000"/>
      <name val="Arial"/>
      <family val="2"/>
      <charset val="134"/>
    </font>
    <font>
      <b/>
      <sz val="11"/>
      <color rgb="FFFFFFFF"/>
      <name val="DengXian"/>
      <family val="2"/>
      <charset val="134"/>
    </font>
    <font>
      <b/>
      <sz val="11"/>
      <color indexed="9"/>
      <name val="Arial"/>
      <family val="2"/>
      <charset val="134"/>
    </font>
    <font>
      <sz val="9"/>
      <color indexed="81"/>
      <name val="Tahoma"/>
      <family val="2"/>
    </font>
    <font>
      <b/>
      <sz val="9"/>
      <color indexed="81"/>
      <name val="Tahoma"/>
      <family val="2"/>
    </font>
    <font>
      <sz val="1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rgb="FF4F81BD"/>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0" borderId="0" applyNumberFormat="0" applyFill="0" applyBorder="0" applyAlignment="0" applyProtection="0"/>
    <xf numFmtId="0" fontId="1" fillId="0" borderId="0">
      <alignment vertical="center"/>
    </xf>
    <xf numFmtId="0" fontId="6" fillId="0" borderId="0" applyNumberFormat="0" applyFill="0" applyBorder="0" applyAlignment="0" applyProtection="0">
      <alignment vertical="top"/>
      <protection locked="0"/>
    </xf>
    <xf numFmtId="0" fontId="9" fillId="0" borderId="0">
      <alignment vertical="center"/>
    </xf>
    <xf numFmtId="0" fontId="1" fillId="0" borderId="0">
      <alignment vertical="center"/>
    </xf>
    <xf numFmtId="167" fontId="1" fillId="0" borderId="0" applyFont="0" applyFill="0" applyBorder="0" applyAlignment="0" applyProtection="0"/>
    <xf numFmtId="0" fontId="18" fillId="5" borderId="0"/>
  </cellStyleXfs>
  <cellXfs count="78">
    <xf numFmtId="0" fontId="0" fillId="0" borderId="0" xfId="0"/>
    <xf numFmtId="0" fontId="4" fillId="0" borderId="0" xfId="2" applyFont="1">
      <alignment vertical="center"/>
    </xf>
    <xf numFmtId="164" fontId="8" fillId="4" borderId="2" xfId="2" applyNumberFormat="1" applyFont="1" applyFill="1" applyBorder="1" applyAlignment="1">
      <alignment horizontal="center" vertical="center" wrapText="1"/>
    </xf>
    <xf numFmtId="0" fontId="10" fillId="0" borderId="0" xfId="4" applyFont="1" applyAlignment="1">
      <alignment horizontal="left" vertical="center"/>
    </xf>
    <xf numFmtId="0" fontId="11" fillId="0" borderId="0" xfId="2" applyFont="1" applyAlignment="1">
      <alignment horizontal="center" vertical="center"/>
    </xf>
    <xf numFmtId="0" fontId="11" fillId="0" borderId="0" xfId="4" applyFont="1" applyAlignment="1">
      <alignment horizontal="center" vertical="center"/>
    </xf>
    <xf numFmtId="164" fontId="12" fillId="0" borderId="0" xfId="5" applyNumberFormat="1" applyFont="1" applyAlignment="1">
      <alignment horizontal="center" vertical="center"/>
    </xf>
    <xf numFmtId="0" fontId="13" fillId="0" borderId="0" xfId="2" applyFont="1" applyAlignment="1">
      <alignment horizontal="left" vertical="center"/>
    </xf>
    <xf numFmtId="164" fontId="11" fillId="0" borderId="0" xfId="2" applyNumberFormat="1" applyFont="1" applyAlignment="1">
      <alignment horizontal="left" vertical="center"/>
    </xf>
    <xf numFmtId="166" fontId="13" fillId="0" borderId="0" xfId="4" applyNumberFormat="1" applyFont="1" applyAlignment="1">
      <alignment horizontal="left" vertical="center"/>
    </xf>
    <xf numFmtId="0" fontId="12" fillId="0" borderId="0" xfId="2" applyFont="1">
      <alignment vertical="center"/>
    </xf>
    <xf numFmtId="164" fontId="11" fillId="0" borderId="0" xfId="4" applyNumberFormat="1" applyFont="1" applyAlignment="1">
      <alignment horizontal="left" vertical="center"/>
    </xf>
    <xf numFmtId="164" fontId="12" fillId="0" borderId="0" xfId="2" applyNumberFormat="1" applyFont="1">
      <alignment vertical="center"/>
    </xf>
    <xf numFmtId="164" fontId="14" fillId="0" borderId="0" xfId="2" applyNumberFormat="1" applyFont="1">
      <alignment vertical="center"/>
    </xf>
    <xf numFmtId="0" fontId="14" fillId="0" borderId="0" xfId="2" applyFont="1">
      <alignment vertical="center"/>
    </xf>
    <xf numFmtId="0" fontId="4" fillId="2" borderId="0" xfId="0" applyFont="1" applyFill="1" applyAlignment="1">
      <alignment horizontal="center"/>
    </xf>
    <xf numFmtId="0" fontId="4" fillId="2" borderId="0" xfId="0" applyFont="1" applyFill="1"/>
    <xf numFmtId="0" fontId="5" fillId="2" borderId="0" xfId="2" applyFont="1" applyFill="1">
      <alignment vertical="center"/>
    </xf>
    <xf numFmtId="0" fontId="15" fillId="2" borderId="0" xfId="2" applyFont="1" applyFill="1">
      <alignment vertical="center"/>
    </xf>
    <xf numFmtId="164" fontId="7" fillId="2" borderId="0" xfId="1" applyNumberFormat="1" applyFont="1" applyFill="1" applyBorder="1" applyAlignment="1" applyProtection="1">
      <alignment vertical="center"/>
    </xf>
    <xf numFmtId="2" fontId="4" fillId="2" borderId="0" xfId="0" applyNumberFormat="1" applyFont="1" applyFill="1" applyAlignment="1">
      <alignment horizontal="center"/>
    </xf>
    <xf numFmtId="167" fontId="4" fillId="2" borderId="0" xfId="6" applyFont="1" applyFill="1" applyAlignment="1">
      <alignment horizontal="center"/>
    </xf>
    <xf numFmtId="0" fontId="4" fillId="2" borderId="0" xfId="0" applyFont="1" applyFill="1" applyAlignment="1">
      <alignment horizontal="left"/>
    </xf>
    <xf numFmtId="0" fontId="4" fillId="0" borderId="0" xfId="0" applyFont="1" applyAlignment="1">
      <alignment horizontal="center"/>
    </xf>
    <xf numFmtId="0" fontId="4" fillId="0" borderId="0" xfId="0" applyFont="1" applyAlignment="1">
      <alignment horizontal="center" wrapText="1"/>
    </xf>
    <xf numFmtId="2" fontId="4" fillId="0" borderId="0" xfId="0" applyNumberFormat="1" applyFont="1" applyAlignment="1">
      <alignment horizontal="center"/>
    </xf>
    <xf numFmtId="167" fontId="4" fillId="0" borderId="0" xfId="6" applyFont="1" applyAlignment="1">
      <alignment horizontal="center"/>
    </xf>
    <xf numFmtId="168" fontId="17" fillId="0" borderId="0" xfId="0" applyNumberFormat="1" applyFont="1" applyAlignment="1">
      <alignment horizontal="center" vertical="center"/>
    </xf>
    <xf numFmtId="0" fontId="4" fillId="0" borderId="0" xfId="0" applyFont="1"/>
    <xf numFmtId="169" fontId="4" fillId="0" borderId="0" xfId="0" applyNumberFormat="1" applyFont="1" applyAlignment="1">
      <alignment horizontal="center"/>
    </xf>
    <xf numFmtId="170" fontId="4" fillId="0" borderId="0" xfId="0" applyNumberFormat="1" applyFont="1" applyAlignment="1">
      <alignment horizontal="center"/>
    </xf>
    <xf numFmtId="0" fontId="17" fillId="0" borderId="0" xfId="0" applyFont="1" applyAlignment="1">
      <alignment horizontal="center" vertical="center"/>
    </xf>
    <xf numFmtId="167" fontId="4" fillId="0" borderId="0" xfId="6" applyFont="1" applyFill="1" applyAlignment="1">
      <alignment horizontal="center"/>
    </xf>
    <xf numFmtId="171" fontId="17" fillId="0" borderId="0" xfId="0" applyNumberFormat="1" applyFont="1" applyAlignment="1">
      <alignment horizontal="center" vertical="center"/>
    </xf>
    <xf numFmtId="164" fontId="17" fillId="0" borderId="0" xfId="0" applyNumberFormat="1" applyFont="1" applyAlignment="1">
      <alignment horizontal="center" vertical="center"/>
    </xf>
    <xf numFmtId="2" fontId="19" fillId="4" borderId="0" xfId="7" applyNumberFormat="1" applyFont="1" applyFill="1" applyAlignment="1">
      <alignment horizontal="center" vertical="center" wrapText="1"/>
    </xf>
    <xf numFmtId="2" fontId="20" fillId="4" borderId="0" xfId="7" applyNumberFormat="1" applyFont="1" applyFill="1" applyAlignment="1">
      <alignment horizontal="center" vertical="center" wrapText="1"/>
    </xf>
    <xf numFmtId="2" fontId="4" fillId="6" borderId="0" xfId="0" applyNumberFormat="1" applyFont="1" applyFill="1" applyAlignment="1">
      <alignment horizontal="center" vertical="center"/>
    </xf>
    <xf numFmtId="2" fontId="4" fillId="7" borderId="0" xfId="0" applyNumberFormat="1" applyFont="1" applyFill="1" applyAlignment="1">
      <alignment horizontal="center" vertical="center" wrapText="1"/>
    </xf>
    <xf numFmtId="2" fontId="4" fillId="8" borderId="0" xfId="0" applyNumberFormat="1" applyFont="1" applyFill="1" applyAlignment="1">
      <alignment horizontal="center" vertical="center"/>
    </xf>
    <xf numFmtId="2" fontId="21" fillId="4" borderId="0" xfId="7" applyNumberFormat="1" applyFont="1" applyFill="1" applyAlignment="1">
      <alignment horizontal="center" vertical="center" wrapText="1"/>
    </xf>
    <xf numFmtId="2" fontId="4" fillId="0" borderId="0" xfId="0" applyNumberFormat="1" applyFont="1" applyAlignment="1">
      <alignment vertical="center"/>
    </xf>
    <xf numFmtId="1" fontId="4" fillId="0" borderId="0" xfId="0" applyNumberFormat="1" applyFont="1" applyAlignment="1">
      <alignment horizontal="center"/>
    </xf>
    <xf numFmtId="0" fontId="0" fillId="0" borderId="0" xfId="0" applyAlignment="1">
      <alignment horizontal="center"/>
    </xf>
    <xf numFmtId="172" fontId="4" fillId="0" borderId="0" xfId="6" applyNumberFormat="1" applyFont="1" applyFill="1" applyAlignment="1">
      <alignment horizontal="center"/>
    </xf>
    <xf numFmtId="0" fontId="4" fillId="0" borderId="0" xfId="0" applyFont="1" applyAlignment="1">
      <alignment horizontal="left"/>
    </xf>
    <xf numFmtId="0" fontId="4" fillId="2" borderId="0" xfId="2" applyFont="1" applyFill="1">
      <alignment vertical="center"/>
    </xf>
    <xf numFmtId="173" fontId="22" fillId="2" borderId="0" xfId="2" applyNumberFormat="1" applyFont="1" applyFill="1">
      <alignment vertical="center"/>
    </xf>
    <xf numFmtId="173" fontId="23" fillId="2" borderId="0" xfId="2" applyNumberFormat="1" applyFont="1" applyFill="1" applyAlignment="1">
      <alignment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0" fontId="2" fillId="0" borderId="0" xfId="0" applyFont="1" applyAlignment="1">
      <alignment vertical="center"/>
    </xf>
    <xf numFmtId="0" fontId="2" fillId="0" borderId="0" xfId="0" applyFont="1" applyAlignment="1">
      <alignment vertical="center" wrapText="1"/>
    </xf>
    <xf numFmtId="0" fontId="2" fillId="9" borderId="0" xfId="0" applyFont="1" applyFill="1" applyAlignment="1">
      <alignment vertical="center"/>
    </xf>
    <xf numFmtId="0" fontId="0" fillId="0" borderId="0" xfId="0" applyAlignment="1">
      <alignment horizontal="center" vertical="center"/>
    </xf>
    <xf numFmtId="0" fontId="0" fillId="0" borderId="0" xfId="0" quotePrefix="1"/>
    <xf numFmtId="0" fontId="2" fillId="0" borderId="0" xfId="0" applyFont="1"/>
    <xf numFmtId="0" fontId="0" fillId="0" borderId="0" xfId="0" applyAlignment="1">
      <alignment wrapText="1"/>
    </xf>
    <xf numFmtId="0" fontId="16" fillId="2" borderId="0" xfId="0" applyFont="1" applyFill="1" applyAlignment="1">
      <alignment vertical="center" wrapText="1"/>
    </xf>
    <xf numFmtId="14" fontId="16" fillId="2" borderId="0" xfId="0" applyNumberFormat="1" applyFont="1" applyFill="1" applyAlignment="1">
      <alignment horizontal="left" vertical="center"/>
    </xf>
    <xf numFmtId="0" fontId="2" fillId="0" borderId="0" xfId="0" applyFont="1" applyAlignment="1">
      <alignment horizontal="center"/>
    </xf>
    <xf numFmtId="2" fontId="26" fillId="4" borderId="0" xfId="7" applyNumberFormat="1" applyFont="1" applyFill="1" applyAlignment="1">
      <alignment horizontal="center" vertical="center" wrapText="1"/>
    </xf>
    <xf numFmtId="164" fontId="32" fillId="0" borderId="0" xfId="2" applyNumberFormat="1" applyFont="1" applyAlignment="1">
      <alignment horizontal="left" vertical="center"/>
    </xf>
    <xf numFmtId="2" fontId="34" fillId="4" borderId="0" xfId="7" applyNumberFormat="1" applyFont="1" applyFill="1" applyAlignment="1">
      <alignment horizontal="center" vertical="center" wrapText="1"/>
    </xf>
    <xf numFmtId="168" fontId="27" fillId="0" borderId="0" xfId="0" applyNumberFormat="1" applyFont="1" applyAlignment="1">
      <alignment horizontal="center" vertical="center"/>
    </xf>
    <xf numFmtId="2" fontId="29" fillId="6" borderId="0" xfId="0" applyNumberFormat="1" applyFont="1" applyFill="1" applyAlignment="1">
      <alignment horizontal="center" vertical="center"/>
    </xf>
    <xf numFmtId="0" fontId="0" fillId="0" borderId="0" xfId="0" quotePrefix="1" applyAlignment="1">
      <alignment horizontal="center" vertical="center"/>
    </xf>
    <xf numFmtId="0" fontId="11" fillId="0" borderId="0" xfId="2" applyFont="1" applyAlignment="1">
      <alignment horizontal="left" vertical="center"/>
    </xf>
    <xf numFmtId="0" fontId="0" fillId="10" borderId="0" xfId="0" applyFill="1"/>
    <xf numFmtId="0" fontId="0" fillId="11" borderId="0" xfId="0" applyFill="1" applyAlignment="1">
      <alignment horizontal="center" vertical="center"/>
    </xf>
    <xf numFmtId="0" fontId="37" fillId="0" borderId="0" xfId="0" applyFont="1"/>
    <xf numFmtId="0" fontId="0" fillId="11" borderId="0" xfId="0" applyFill="1"/>
    <xf numFmtId="166" fontId="13" fillId="0" borderId="0" xfId="4" applyNumberFormat="1" applyFont="1" applyAlignment="1">
      <alignment horizontal="left" vertical="center"/>
    </xf>
    <xf numFmtId="0" fontId="5" fillId="2" borderId="1" xfId="2" applyFont="1" applyFill="1" applyBorder="1" applyAlignment="1">
      <alignment horizontal="center" vertical="center"/>
    </xf>
    <xf numFmtId="165" fontId="8" fillId="3" borderId="2" xfId="2" applyNumberFormat="1" applyFont="1" applyFill="1" applyBorder="1" applyAlignment="1">
      <alignment horizontal="center"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167" fontId="20" fillId="4" borderId="0" xfId="6" applyFont="1" applyFill="1" applyBorder="1" applyAlignment="1" applyProtection="1">
      <alignment horizontal="center" vertical="center" wrapText="1"/>
    </xf>
  </cellXfs>
  <cellStyles count="8">
    <cellStyle name="blp_column_header" xfId="7" xr:uid="{094AC019-AA6C-4DDE-97C3-2FF2C6329867}"/>
    <cellStyle name="Comma 2" xfId="6" xr:uid="{E89AA524-CCF9-4E7C-BF18-D13735AE6DC1}"/>
    <cellStyle name="Hyperlink" xfId="1" builtinId="8"/>
    <cellStyle name="Hyperlink 2" xfId="3" xr:uid="{0C4A030B-500E-445A-BDBB-8541FB4D3001}"/>
    <cellStyle name="Normal" xfId="0" builtinId="0"/>
    <cellStyle name="Normal 5" xfId="2" xr:uid="{684CBA30-8738-4F06-9F47-FD94C09670DA}"/>
    <cellStyle name="常规 3 2" xfId="4" xr:uid="{7F8DFB9C-25EB-40FC-AE7C-684856943CC5}"/>
    <cellStyle name="常规 6" xfId="5" xr:uid="{FA4405FB-1885-402D-B8D4-86145E932C5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44824</xdr:colOff>
      <xdr:row>0</xdr:row>
      <xdr:rowOff>11206</xdr:rowOff>
    </xdr:from>
    <xdr:to>
      <xdr:col>1</xdr:col>
      <xdr:colOff>277346</xdr:colOff>
      <xdr:row>0</xdr:row>
      <xdr:rowOff>792256</xdr:rowOff>
    </xdr:to>
    <xdr:pic>
      <xdr:nvPicPr>
        <xdr:cNvPr id="2" name="圖片 1" descr="一張含有 文字, 標誌 的圖片&#10;&#10;自動產生的描述">
          <a:extLst>
            <a:ext uri="{FF2B5EF4-FFF2-40B4-BE49-F238E27FC236}">
              <a16:creationId xmlns:a16="http://schemas.microsoft.com/office/drawing/2014/main" id="{356C41F9-EA20-4FA7-9F80-CE5FA9D11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4" y="11206"/>
          <a:ext cx="1991846"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676275</xdr:colOff>
      <xdr:row>1</xdr:row>
      <xdr:rowOff>0</xdr:rowOff>
    </xdr:to>
    <xdr:pic>
      <xdr:nvPicPr>
        <xdr:cNvPr id="2" name="圖片 1" descr="一張含有 文字, 標誌 的圖片&#10;&#10;自動產生的描述">
          <a:extLst>
            <a:ext uri="{FF2B5EF4-FFF2-40B4-BE49-F238E27FC236}">
              <a16:creationId xmlns:a16="http://schemas.microsoft.com/office/drawing/2014/main" id="{F605043C-7549-492E-B461-3B6B6952A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895475" cy="74737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1-Product%20list\JMC%20Capital%20-%20Bond%20Monthly%20List%20-%20v20240628%20-%20value.xlsx" TargetMode="External"/><Relationship Id="rId1" Type="http://schemas.openxmlformats.org/officeDocument/2006/relationships/externalLinkPath" Target="JMC%20Capital%20-%20Bond%20Monthly%20List%20-%20v20240628%20-%20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首页"/>
      <sheetName val="债券列表"/>
      <sheetName val="Disclaimer免责声明"/>
      <sheetName val="字典"/>
      <sheetName val="Library"/>
    </sheetNames>
    <sheetDataSet>
      <sheetData sheetId="0"/>
      <sheetData sheetId="1">
        <row r="5">
          <cell r="H5" t="str">
            <v>BK OF COMMUNICATIONS/SG</v>
          </cell>
        </row>
        <row r="6">
          <cell r="H6" t="str">
            <v>CHN CONSTRUCT BK/SYDNEY</v>
          </cell>
        </row>
        <row r="7">
          <cell r="H7" t="str">
            <v>CHINA CITIC BANK INTL</v>
          </cell>
        </row>
        <row r="8">
          <cell r="H8" t="str">
            <v>SINOPEC GRP OVERSEAS DEV</v>
          </cell>
        </row>
        <row r="9">
          <cell r="H9" t="str">
            <v>SINOPEC GRP OVERSEA 2015</v>
          </cell>
        </row>
        <row r="10">
          <cell r="H10" t="str">
            <v>SINOPEC GRP OVERSEA 2013</v>
          </cell>
        </row>
        <row r="11">
          <cell r="H11" t="str">
            <v>SINOPEC GRP OVERSEA 2015</v>
          </cell>
        </row>
        <row r="12">
          <cell r="H12" t="str">
            <v>SINOPEC GRP DEV 2018</v>
          </cell>
        </row>
        <row r="13">
          <cell r="H13" t="str">
            <v>SINOPEC GRP DEV 2018</v>
          </cell>
        </row>
        <row r="14">
          <cell r="H14" t="str">
            <v>SINOPEC GRP DEV 2018</v>
          </cell>
        </row>
        <row r="15">
          <cell r="H15" t="str">
            <v>SINOPEC GRP OVERSEA 2012</v>
          </cell>
        </row>
        <row r="16">
          <cell r="H16" t="str">
            <v>SINOPEC GRP DEV 2018</v>
          </cell>
        </row>
        <row r="17">
          <cell r="H17" t="str">
            <v>CNPC GLOBAL CAPITAL</v>
          </cell>
        </row>
        <row r="18">
          <cell r="H18" t="str">
            <v>CNPC HK OVERSEAS CAPITAL</v>
          </cell>
        </row>
        <row r="19">
          <cell r="H19" t="str">
            <v>CNPC GLOBAL CAPITAL</v>
          </cell>
        </row>
        <row r="20">
          <cell r="H20" t="str">
            <v>CNOOC FINANCE 2013 LTD</v>
          </cell>
        </row>
        <row r="21">
          <cell r="H21" t="str">
            <v>CNOOC FINANCE 2015 US</v>
          </cell>
        </row>
        <row r="22">
          <cell r="H22" t="str">
            <v>CNOOC FINANCE 2015 AU</v>
          </cell>
        </row>
        <row r="23">
          <cell r="H23" t="str">
            <v>COSL SINGAPORE CAPITAL</v>
          </cell>
        </row>
        <row r="24">
          <cell r="H24" t="str">
            <v>COSL SINGAPORE CAPITAL</v>
          </cell>
        </row>
        <row r="25">
          <cell r="H25" t="str">
            <v>COSL SINGAPORE CAPITAL</v>
          </cell>
        </row>
        <row r="26">
          <cell r="H26" t="str">
            <v>STATE GRID OVERSEAS INV</v>
          </cell>
        </row>
        <row r="27">
          <cell r="H27" t="str">
            <v>STATE GRID OVERSEAS INV</v>
          </cell>
        </row>
        <row r="28">
          <cell r="H28" t="str">
            <v>SPIC PREFERRED CO NO 1</v>
          </cell>
        </row>
        <row r="29">
          <cell r="H29" t="str">
            <v>SPIC PREFERRED CO NO 2</v>
          </cell>
        </row>
        <row r="30">
          <cell r="H30" t="str">
            <v>SPIC MTN CO LTD</v>
          </cell>
        </row>
        <row r="31">
          <cell r="H31" t="str">
            <v>SPIC 2016 US DOLLAR BOND</v>
          </cell>
        </row>
        <row r="32">
          <cell r="H32" t="str">
            <v>STATE GRID OVERSEAS INV</v>
          </cell>
        </row>
        <row r="33">
          <cell r="H33" t="str">
            <v>STATE GRID OVERSEAS INV</v>
          </cell>
        </row>
        <row r="34">
          <cell r="H34" t="str">
            <v>STATE GRID OVERSEAS INV</v>
          </cell>
        </row>
        <row r="35">
          <cell r="H35" t="str">
            <v>POWERCHINA RB BVI</v>
          </cell>
        </row>
        <row r="36">
          <cell r="H36" t="str">
            <v>DIANJIAN HAIYU LTD</v>
          </cell>
        </row>
        <row r="37">
          <cell r="H37" t="str">
            <v>CNAC HK FINBRIDGE CO LTD</v>
          </cell>
        </row>
        <row r="38">
          <cell r="H38" t="str">
            <v>CNAC HK FINBRIDGE CO LTD</v>
          </cell>
        </row>
        <row r="39">
          <cell r="H39" t="str">
            <v>CNAC HK FINBRIDGE CO LTD</v>
          </cell>
        </row>
        <row r="40">
          <cell r="H40" t="str">
            <v>CNAC HK FINBRIDGE CO LTD</v>
          </cell>
        </row>
        <row r="41">
          <cell r="H41" t="str">
            <v>CNAC HK FINBRIDGE CO LTD</v>
          </cell>
        </row>
        <row r="42">
          <cell r="H42" t="str">
            <v>CNAC HK FINBRIDGE CO LTD</v>
          </cell>
        </row>
        <row r="43">
          <cell r="H43" t="str">
            <v>CNAC HK FINBRIDGE CO LTD</v>
          </cell>
        </row>
        <row r="44">
          <cell r="H44" t="str">
            <v>CNAC HK FINBRIDGE CO LTD</v>
          </cell>
        </row>
        <row r="45">
          <cell r="H45" t="str">
            <v>CNAC HK FINBRIDGE CO LTD</v>
          </cell>
        </row>
        <row r="46">
          <cell r="H46" t="str">
            <v>BLUESTAR FIN HOLDINGS</v>
          </cell>
        </row>
        <row r="47">
          <cell r="H47" t="str">
            <v>BLUESTAR FIN HOLDINGS</v>
          </cell>
        </row>
        <row r="48">
          <cell r="H48" t="str">
            <v>CHINA STATE CON FIN III</v>
          </cell>
        </row>
        <row r="49">
          <cell r="H49" t="str">
            <v>CHINA STATE CONS FINANCE</v>
          </cell>
        </row>
        <row r="50">
          <cell r="H50" t="str">
            <v>CCCI TREASURE LTD</v>
          </cell>
        </row>
        <row r="51">
          <cell r="H51" t="str">
            <v>CCCI TREASURE LTD</v>
          </cell>
        </row>
        <row r="52">
          <cell r="H52" t="str">
            <v>CITIC</v>
          </cell>
        </row>
        <row r="53">
          <cell r="H53" t="str">
            <v>CITIC</v>
          </cell>
        </row>
        <row r="54">
          <cell r="H54" t="str">
            <v>CITIC</v>
          </cell>
        </row>
        <row r="55">
          <cell r="H55" t="str">
            <v>BLOSSOM JOY LTD</v>
          </cell>
        </row>
        <row r="56">
          <cell r="H56" t="str">
            <v>BLOSSOM JOY LTD</v>
          </cell>
        </row>
        <row r="57">
          <cell r="H57" t="str">
            <v>YONGDA INVESTMENT LTD</v>
          </cell>
        </row>
        <row r="58">
          <cell r="H58" t="str">
            <v>MINMETALS BOUNTEOUS FIN</v>
          </cell>
        </row>
        <row r="59">
          <cell r="H59" t="str">
            <v>MINMETALS BOUNTEOUS FIN</v>
          </cell>
        </row>
        <row r="60">
          <cell r="H60" t="str">
            <v>MINMETALS BOUNTEOUS FIN</v>
          </cell>
        </row>
        <row r="61">
          <cell r="H61" t="str">
            <v>CHINALCO CAPITAL HOLDING</v>
          </cell>
        </row>
        <row r="62">
          <cell r="H62" t="str">
            <v>CHINALCO CAPITAL HOLDING</v>
          </cell>
        </row>
        <row r="63">
          <cell r="H63" t="str">
            <v>CHINALCO CAPITAL HOLDING</v>
          </cell>
        </row>
        <row r="64">
          <cell r="H64" t="str">
            <v>CHINA RAILWAY XUNJIE</v>
          </cell>
        </row>
        <row r="65">
          <cell r="H65" t="str">
            <v>CMHI FINANCE BVI CO LTD</v>
          </cell>
        </row>
        <row r="66">
          <cell r="H66" t="str">
            <v>CMHI FINANCE BVI CO LTD</v>
          </cell>
        </row>
        <row r="67">
          <cell r="H67" t="str">
            <v>SUNNY EXPRESS</v>
          </cell>
        </row>
        <row r="68">
          <cell r="H68" t="str">
            <v>SUNNY EXPRESS</v>
          </cell>
        </row>
        <row r="69">
          <cell r="H69" t="str">
            <v>SUNNY EXPRESS</v>
          </cell>
        </row>
        <row r="70">
          <cell r="H70" t="str">
            <v>COASTAL EMERALD LTD</v>
          </cell>
        </row>
        <row r="71">
          <cell r="H71" t="str">
            <v>GEELY AUTOMOBILE</v>
          </cell>
        </row>
        <row r="72">
          <cell r="H72" t="str">
            <v>CHINA MODERN DAIRY HOLDI</v>
          </cell>
        </row>
        <row r="73">
          <cell r="H73" t="str">
            <v>ENN ENERGY HOLDINGS LTD</v>
          </cell>
        </row>
        <row r="74">
          <cell r="H74" t="str">
            <v>TENCENT HOLDINGS LTD</v>
          </cell>
        </row>
        <row r="75">
          <cell r="H75" t="str">
            <v>TENCENT HOLDINGS LTD</v>
          </cell>
        </row>
        <row r="76">
          <cell r="H76" t="str">
            <v>TENCENT HOLDINGS LTD</v>
          </cell>
        </row>
        <row r="77">
          <cell r="H77" t="str">
            <v>TENCENT HOLDINGS LTD</v>
          </cell>
        </row>
        <row r="78">
          <cell r="H78" t="str">
            <v>TENCENT HOLDINGS LTD</v>
          </cell>
        </row>
        <row r="79">
          <cell r="H79" t="str">
            <v>TENCENT HOLDINGS LTD</v>
          </cell>
        </row>
        <row r="80">
          <cell r="H80" t="str">
            <v>TENCENT HOLDINGS LTD</v>
          </cell>
        </row>
        <row r="81">
          <cell r="H81" t="str">
            <v>TENCENT HOLDINGS LTD</v>
          </cell>
        </row>
        <row r="82">
          <cell r="H82" t="str">
            <v>TENCENT HOLDINGS LTD</v>
          </cell>
        </row>
        <row r="83">
          <cell r="H83" t="str">
            <v>TENCENT HOLDINGS LTD</v>
          </cell>
        </row>
        <row r="84">
          <cell r="H84" t="str">
            <v>TENCENT HOLDINGS LTD</v>
          </cell>
        </row>
        <row r="85">
          <cell r="H85" t="str">
            <v>TENCENT HOLDINGS LTD</v>
          </cell>
        </row>
        <row r="86">
          <cell r="H86" t="str">
            <v>TENCENT HOLDINGS LTD</v>
          </cell>
        </row>
        <row r="87">
          <cell r="H87" t="str">
            <v>TENCENT HOLDINGS LTD</v>
          </cell>
        </row>
        <row r="88">
          <cell r="H88" t="str">
            <v>TENCENT MUSIC ENT GRP</v>
          </cell>
        </row>
        <row r="89">
          <cell r="H89" t="str">
            <v>TENCENT MUSIC ENT GRP</v>
          </cell>
        </row>
        <row r="90">
          <cell r="H90" t="str">
            <v>JD.COM INC</v>
          </cell>
        </row>
        <row r="91">
          <cell r="H91" t="str">
            <v>JD.COM INC</v>
          </cell>
        </row>
        <row r="92">
          <cell r="H92" t="str">
            <v>ALIBABA GROUP HOLDING</v>
          </cell>
        </row>
        <row r="93">
          <cell r="H93" t="str">
            <v>ALIBABA GROUP HOLDING</v>
          </cell>
        </row>
        <row r="94">
          <cell r="H94" t="str">
            <v>ALIBABA GROUP HOLDING</v>
          </cell>
        </row>
        <row r="95">
          <cell r="H95" t="str">
            <v>ALIBABA GROUP HOLDING</v>
          </cell>
        </row>
        <row r="96">
          <cell r="H96" t="str">
            <v>ALIBABA GROUP HOLDING</v>
          </cell>
        </row>
        <row r="97">
          <cell r="H97" t="str">
            <v>ALIBABA GROUP HOLDING</v>
          </cell>
        </row>
        <row r="98">
          <cell r="H98" t="str">
            <v>ALIBABA GROUP HOLDING</v>
          </cell>
        </row>
        <row r="99">
          <cell r="H99" t="str">
            <v>ALIBABA GROUP HOLDING</v>
          </cell>
        </row>
        <row r="100">
          <cell r="H100" t="str">
            <v>ALIBABA GROUP HOLDING</v>
          </cell>
        </row>
        <row r="101">
          <cell r="H101" t="str">
            <v>ALIBABA GROUP HOLDING</v>
          </cell>
        </row>
        <row r="102">
          <cell r="H102" t="str">
            <v>BAIDU INC</v>
          </cell>
        </row>
        <row r="103">
          <cell r="H103" t="str">
            <v>BAIDU INC</v>
          </cell>
        </row>
        <row r="104">
          <cell r="H104" t="str">
            <v>BAIDU INC</v>
          </cell>
        </row>
        <row r="105">
          <cell r="H105" t="str">
            <v>BAIDU INC</v>
          </cell>
        </row>
        <row r="106">
          <cell r="H106" t="str">
            <v>BAIDU INC</v>
          </cell>
        </row>
        <row r="107">
          <cell r="H107" t="str">
            <v>BAIDU INC</v>
          </cell>
        </row>
        <row r="108">
          <cell r="H108" t="str">
            <v>BAIDU INC</v>
          </cell>
        </row>
        <row r="109">
          <cell r="H109" t="str">
            <v>XIAOMI BEST TIME INTL</v>
          </cell>
        </row>
        <row r="110">
          <cell r="H110" t="str">
            <v>XIAOMI BEST TIME INTL</v>
          </cell>
        </row>
        <row r="111">
          <cell r="H111" t="str">
            <v>XIAOMI BEST TIME INTL</v>
          </cell>
        </row>
        <row r="112">
          <cell r="H112" t="str">
            <v>WEIBO CORP</v>
          </cell>
        </row>
        <row r="113">
          <cell r="H113" t="str">
            <v>WEIBO CORP</v>
          </cell>
        </row>
        <row r="114">
          <cell r="H114" t="str">
            <v>ZHONGAN ONLINE P&amp;C INSUR</v>
          </cell>
        </row>
        <row r="115">
          <cell r="H115" t="str">
            <v>ZHONGAN ONLINE P&amp;C INSUR</v>
          </cell>
        </row>
        <row r="116">
          <cell r="H116" t="str">
            <v>MEITUAN</v>
          </cell>
        </row>
        <row r="117">
          <cell r="H117" t="str">
            <v>MEITUAN</v>
          </cell>
        </row>
        <row r="118">
          <cell r="H118" t="str">
            <v>AAC TECHNOLOGIES HOLDING</v>
          </cell>
        </row>
        <row r="119">
          <cell r="H119" t="str">
            <v>AAC TECHNOLOGIES HOLDING</v>
          </cell>
        </row>
        <row r="120">
          <cell r="H120" t="str">
            <v>AAC TECHNOLOGIES HOLDING</v>
          </cell>
        </row>
        <row r="121">
          <cell r="H121" t="str">
            <v>HAIDILAO INTERNATIONAL H</v>
          </cell>
        </row>
        <row r="122">
          <cell r="H122" t="str">
            <v>LENOVO GROUP LTD</v>
          </cell>
        </row>
        <row r="123">
          <cell r="H123" t="str">
            <v>LENOVO GROUP LTD</v>
          </cell>
        </row>
        <row r="124">
          <cell r="H124" t="str">
            <v>SEMICONDUCTOR MANUFACTUR</v>
          </cell>
        </row>
        <row r="125">
          <cell r="H125" t="str">
            <v>FAR EAST HORIZON LTD</v>
          </cell>
        </row>
        <row r="126">
          <cell r="H126" t="str">
            <v>BOC AVIATION USA CORP</v>
          </cell>
        </row>
        <row r="127">
          <cell r="H127" t="str">
            <v>CLP POWER HK FINANCE LTD</v>
          </cell>
        </row>
        <row r="128">
          <cell r="H128" t="str">
            <v>TSMC GLOBAL LTD</v>
          </cell>
        </row>
        <row r="129">
          <cell r="H129" t="str">
            <v>HKT CAPITAL NO 5 LTD</v>
          </cell>
        </row>
        <row r="130">
          <cell r="H130" t="str">
            <v>CK HUTCHISON INTNTL 21</v>
          </cell>
        </row>
        <row r="131">
          <cell r="H131" t="str">
            <v>CK HUTCHISON INTL 16 LTD</v>
          </cell>
        </row>
        <row r="132">
          <cell r="H132" t="str">
            <v>CK HUTCHISON INTL 17 LTD</v>
          </cell>
        </row>
        <row r="133">
          <cell r="H133" t="str">
            <v>CK HUTCHISON INTL 19 II</v>
          </cell>
        </row>
        <row r="134">
          <cell r="H134" t="str">
            <v>CK HUTCHISON INTL 20 LTD</v>
          </cell>
        </row>
        <row r="135">
          <cell r="H135" t="str">
            <v>CK HUTCHISON INTNTL 21</v>
          </cell>
        </row>
        <row r="136">
          <cell r="H136" t="str">
            <v>CK HUTCHISON INTNTL 21</v>
          </cell>
        </row>
        <row r="137">
          <cell r="H137" t="str">
            <v>CK HUTCHISON INTL 19 II</v>
          </cell>
        </row>
        <row r="138">
          <cell r="H138" t="str">
            <v>CK HUTCHISON INTL 20 LTD</v>
          </cell>
        </row>
        <row r="139">
          <cell r="H139" t="str">
            <v>HUTCH WHAMPOA INT 14 LTD</v>
          </cell>
        </row>
        <row r="140">
          <cell r="H140" t="str">
            <v>HUTCHISON WHAMPOA FIN</v>
          </cell>
        </row>
        <row r="141">
          <cell r="H141" t="str">
            <v>HUTCHISON WHAM INT 03/33</v>
          </cell>
        </row>
        <row r="142">
          <cell r="H142" t="str">
            <v>CK HUTCHISON INTL 23</v>
          </cell>
        </row>
        <row r="143">
          <cell r="H143" t="str">
            <v>CK HUTCHISON INTL 23</v>
          </cell>
        </row>
        <row r="144">
          <cell r="H144" t="str">
            <v>HONG KONG</v>
          </cell>
        </row>
        <row r="145">
          <cell r="H145" t="str">
            <v>AIRPORT AUTHORITY HK</v>
          </cell>
        </row>
        <row r="146">
          <cell r="H146" t="str">
            <v>AIRPORT AUTHORITY HK</v>
          </cell>
        </row>
        <row r="147">
          <cell r="H147" t="str">
            <v>AIRPORT AUTHORITY HK</v>
          </cell>
        </row>
        <row r="148">
          <cell r="H148" t="str">
            <v>AIRPORT AUTHORITY HK</v>
          </cell>
        </row>
        <row r="149">
          <cell r="H149" t="str">
            <v>AIRPORT AUTHORITY HK</v>
          </cell>
        </row>
        <row r="150">
          <cell r="H150" t="str">
            <v>AIRPORT AUTHORITY HK</v>
          </cell>
        </row>
        <row r="151">
          <cell r="H151" t="str">
            <v>AIRPORT AUTHORITY HK</v>
          </cell>
        </row>
        <row r="152">
          <cell r="H152" t="str">
            <v>AIRPORT AUTHORITY HK</v>
          </cell>
        </row>
        <row r="153">
          <cell r="H153" t="str">
            <v>AIRPORT AUTHORITY HK</v>
          </cell>
        </row>
        <row r="154">
          <cell r="H154" t="str">
            <v>AIRPORT AUTHORITY HK</v>
          </cell>
        </row>
        <row r="155">
          <cell r="H155" t="str">
            <v>AIRPORT AUTHORITY HK</v>
          </cell>
        </row>
        <row r="156">
          <cell r="H156" t="str">
            <v>AIRPORT AUTHORITY HK</v>
          </cell>
        </row>
        <row r="157">
          <cell r="H157" t="str">
            <v>AIRPORT AUTHORITY HK</v>
          </cell>
        </row>
        <row r="158">
          <cell r="H158" t="str">
            <v>BJ STATE-OWNED AST HK CO</v>
          </cell>
        </row>
        <row r="159">
          <cell r="H159" t="str">
            <v>NANJING YANG ZI STATE-OW</v>
          </cell>
        </row>
        <row r="160">
          <cell r="H160" t="str">
            <v>CHONGQING NANAN CON DEV</v>
          </cell>
        </row>
        <row r="161">
          <cell r="H161" t="str">
            <v>CHONGQING NANAN CON DEV</v>
          </cell>
        </row>
        <row r="162">
          <cell r="H162" t="str">
            <v>CQ INTL LOGISTICS HUB</v>
          </cell>
        </row>
        <row r="163">
          <cell r="H163" t="str">
            <v>CHENGDU COMM INVST GROUP</v>
          </cell>
        </row>
        <row r="164">
          <cell r="H164" t="str">
            <v>GUOHUI INTERNATION BVI</v>
          </cell>
        </row>
        <row r="165">
          <cell r="H165" t="str">
            <v>CHINA RESOURCES LAND LTD</v>
          </cell>
        </row>
        <row r="166">
          <cell r="H166" t="str">
            <v>CHINA RESOURCES LAND LTD</v>
          </cell>
        </row>
        <row r="167">
          <cell r="H167" t="str">
            <v>CN OVERSEAS FIN KY VIII</v>
          </cell>
        </row>
        <row r="168">
          <cell r="H168" t="str">
            <v>CHINA OVERSEAS FIN KY VI</v>
          </cell>
        </row>
        <row r="169">
          <cell r="H169" t="str">
            <v>ELECT GLOBAL INV LTD</v>
          </cell>
        </row>
        <row r="170">
          <cell r="H170" t="str">
            <v>ELECT GLOBAL INV LTD</v>
          </cell>
        </row>
        <row r="171">
          <cell r="H171" t="str">
            <v>PANTHER VENTURES LTD</v>
          </cell>
        </row>
        <row r="172">
          <cell r="H172" t="str">
            <v>PHOENIX LEAD LTD</v>
          </cell>
        </row>
        <row r="173">
          <cell r="H173" t="str">
            <v>CHEUNG KONG INFRA FIN BV</v>
          </cell>
        </row>
        <row r="174">
          <cell r="H174" t="str">
            <v>CHEUNG KONG INFRA FIN BV</v>
          </cell>
        </row>
        <row r="175">
          <cell r="H175" t="str">
            <v>MICROSOFT CORP</v>
          </cell>
        </row>
        <row r="176">
          <cell r="H176" t="str">
            <v>MICROSOFT CORP</v>
          </cell>
        </row>
        <row r="177">
          <cell r="H177" t="str">
            <v>APPLE INC</v>
          </cell>
        </row>
        <row r="178">
          <cell r="H178" t="str">
            <v>APPLE INC</v>
          </cell>
        </row>
        <row r="179">
          <cell r="H179" t="str">
            <v>APPLE INC</v>
          </cell>
        </row>
        <row r="180">
          <cell r="H180" t="str">
            <v>APPLE INC</v>
          </cell>
        </row>
        <row r="181">
          <cell r="H181" t="str">
            <v>APPLE INC</v>
          </cell>
        </row>
        <row r="182">
          <cell r="H182" t="str">
            <v>AT&amp;T INC</v>
          </cell>
        </row>
        <row r="183">
          <cell r="H183" t="str">
            <v>AT&amp;T INC</v>
          </cell>
        </row>
        <row r="184">
          <cell r="H184" t="str">
            <v>AT&amp;T INC</v>
          </cell>
        </row>
        <row r="185">
          <cell r="H185" t="str">
            <v>AT&amp;T INC</v>
          </cell>
        </row>
        <row r="186">
          <cell r="H186" t="str">
            <v>AMAZON.COM INC</v>
          </cell>
        </row>
        <row r="187">
          <cell r="H187" t="str">
            <v>AMAZON.COM INC</v>
          </cell>
        </row>
        <row r="188">
          <cell r="H188" t="str">
            <v>ALPHABET INC</v>
          </cell>
        </row>
        <row r="189">
          <cell r="H189" t="str">
            <v>ALPHABET INC</v>
          </cell>
        </row>
        <row r="190">
          <cell r="H190" t="str">
            <v>META PLATFORMS INC</v>
          </cell>
        </row>
        <row r="191">
          <cell r="H191" t="str">
            <v>ORACLE CORP</v>
          </cell>
        </row>
        <row r="192">
          <cell r="H192" t="str">
            <v>INTEL CORP</v>
          </cell>
        </row>
        <row r="193">
          <cell r="H193" t="str">
            <v>INTEL CORP</v>
          </cell>
        </row>
        <row r="194">
          <cell r="H194" t="str">
            <v>INTEL CORP</v>
          </cell>
        </row>
        <row r="195">
          <cell r="H195" t="str">
            <v>INTEL CORP</v>
          </cell>
        </row>
        <row r="196">
          <cell r="H196" t="str">
            <v>NVIDIA CORP</v>
          </cell>
        </row>
        <row r="197">
          <cell r="H197" t="str">
            <v>ADVANCED MICRO DEVICES</v>
          </cell>
        </row>
        <row r="198">
          <cell r="H198" t="str">
            <v>MICRON TECHNOLOGY INC</v>
          </cell>
        </row>
        <row r="199">
          <cell r="H199" t="str">
            <v>DELL INT LLC / EMC CORP</v>
          </cell>
        </row>
        <row r="200">
          <cell r="H200" t="str">
            <v>HP INC</v>
          </cell>
        </row>
        <row r="201">
          <cell r="H201" t="str">
            <v>NETFLIX INC</v>
          </cell>
        </row>
        <row r="202">
          <cell r="H202" t="str">
            <v>BERKSHIRE HATHAWAY FIN</v>
          </cell>
        </row>
        <row r="203">
          <cell r="H203" t="str">
            <v>BOEING CO</v>
          </cell>
        </row>
        <row r="204">
          <cell r="H204" t="str">
            <v>AMGEN INC</v>
          </cell>
        </row>
        <row r="205">
          <cell r="H205" t="str">
            <v>NASDAQ INC</v>
          </cell>
        </row>
        <row r="206">
          <cell r="H206" t="str">
            <v>ELECTRICITE DE FRANCE SA</v>
          </cell>
        </row>
        <row r="207">
          <cell r="H207" t="str">
            <v>TOYOTA MOTOR CORP</v>
          </cell>
        </row>
        <row r="208">
          <cell r="H208" t="str">
            <v>MERCEDES-BENZ FIN NA</v>
          </cell>
        </row>
        <row r="209">
          <cell r="H209" t="str">
            <v>HYUNDAI MOTOR MANU INDO</v>
          </cell>
        </row>
        <row r="210">
          <cell r="H210" t="str">
            <v>EMIRATES NBD BANK PJSC</v>
          </cell>
        </row>
        <row r="211">
          <cell r="H211" t="str">
            <v>DBS GROUP HOLDINGS LTD</v>
          </cell>
        </row>
        <row r="212">
          <cell r="H212" t="str">
            <v>WESTPAC BANKING CORP NZ</v>
          </cell>
        </row>
        <row r="213">
          <cell r="H213" t="str">
            <v>AUST &amp; NZ BANKING GRP/UK</v>
          </cell>
        </row>
        <row r="214">
          <cell r="H214" t="str">
            <v>HSBC HOLDINGS PLC</v>
          </cell>
        </row>
        <row r="215">
          <cell r="H215" t="str">
            <v>HSBC HOLDINGS PLC</v>
          </cell>
        </row>
        <row r="216">
          <cell r="H216" t="str">
            <v>HSBC HOLDINGS PLC</v>
          </cell>
        </row>
        <row r="217">
          <cell r="H217" t="str">
            <v>HSBC HOLDINGS PLC</v>
          </cell>
        </row>
        <row r="218">
          <cell r="H218" t="str">
            <v>HSBC HOLDINGS PLC</v>
          </cell>
        </row>
        <row r="219">
          <cell r="H219" t="str">
            <v>HSBC HOLDINGS PLC</v>
          </cell>
        </row>
        <row r="220">
          <cell r="H220" t="str">
            <v>HSBC HOLDINGS PLC</v>
          </cell>
        </row>
        <row r="221">
          <cell r="H221" t="str">
            <v>HSBC HOLDINGS PLC</v>
          </cell>
        </row>
        <row r="222">
          <cell r="H222" t="str">
            <v>CREDIT AGRICOLE SA</v>
          </cell>
        </row>
        <row r="223">
          <cell r="H223" t="str">
            <v>NORDEA BANK ABP</v>
          </cell>
        </row>
        <row r="224">
          <cell r="H224" t="str">
            <v>NORDEA BANK ABP</v>
          </cell>
        </row>
        <row r="225">
          <cell r="H225" t="str">
            <v>GENERAL ELECTRIC CO</v>
          </cell>
        </row>
        <row r="226">
          <cell r="H226" t="str">
            <v>LIBERTY MUTUAL INSURANCE</v>
          </cell>
        </row>
        <row r="227">
          <cell r="H227" t="str">
            <v>CHINA GOVT INTL BOND</v>
          </cell>
        </row>
        <row r="228">
          <cell r="H228" t="str">
            <v>CHINA GOVT INTL BOND</v>
          </cell>
        </row>
        <row r="229">
          <cell r="H229" t="str">
            <v>CHINA GOVT INTL BOND</v>
          </cell>
        </row>
        <row r="230">
          <cell r="H230" t="str">
            <v>CHINA GOVT INTL BOND</v>
          </cell>
        </row>
        <row r="231">
          <cell r="H231" t="str">
            <v>CHINA GOVT INTL BOND</v>
          </cell>
        </row>
        <row r="232">
          <cell r="H232" t="str">
            <v>CHINA GOVT INTL BOND</v>
          </cell>
        </row>
        <row r="233">
          <cell r="H233" t="str">
            <v>CHINA GOVT INTL BOND</v>
          </cell>
        </row>
        <row r="234">
          <cell r="H234" t="str">
            <v>CHINA GOVT INTL BOND</v>
          </cell>
        </row>
        <row r="235">
          <cell r="H235" t="str">
            <v>AVIC INTL FINANCE INVEST</v>
          </cell>
        </row>
        <row r="236">
          <cell r="H236" t="str">
            <v>AVIC INTL FINANCE INVEST</v>
          </cell>
        </row>
        <row r="237">
          <cell r="H237" t="str">
            <v>BLUE BRIGHT LTD</v>
          </cell>
        </row>
        <row r="238">
          <cell r="H238" t="str">
            <v>HYD INTERNATIONAL HLD</v>
          </cell>
        </row>
        <row r="239">
          <cell r="H239" t="str">
            <v>CGNPC INTERNATIONAL LTD</v>
          </cell>
        </row>
        <row r="240">
          <cell r="H240" t="str">
            <v>CHN CLEAN ENERGY DEVELOP</v>
          </cell>
        </row>
        <row r="241">
          <cell r="H241" t="str">
            <v>CHALCO HK INVESTMENT</v>
          </cell>
        </row>
        <row r="242">
          <cell r="H242" t="str">
            <v>CHALCO HK INVESTMENT</v>
          </cell>
        </row>
        <row r="243">
          <cell r="H243" t="str">
            <v>CHINA LIFE INSU OVERS/HK</v>
          </cell>
        </row>
        <row r="244">
          <cell r="H244" t="str">
            <v>CHINA MERCHANTS FINANCE</v>
          </cell>
        </row>
        <row r="245">
          <cell r="H245" t="str">
            <v>CN OVERSEAS FIN KY VIII</v>
          </cell>
        </row>
        <row r="246">
          <cell r="H246" t="str">
            <v>CHINA OVERSEAS FIN KY V</v>
          </cell>
        </row>
        <row r="247">
          <cell r="H247" t="str">
            <v>CHINA OVERSEA FIN KY III</v>
          </cell>
        </row>
        <row r="248">
          <cell r="H248" t="str">
            <v>CH OVS GRAND OCE FINANCE</v>
          </cell>
        </row>
        <row r="249">
          <cell r="H249" t="str">
            <v>CHINA RAILWAY XUNJIE</v>
          </cell>
        </row>
        <row r="250">
          <cell r="H250" t="str">
            <v>CN HUANENG GP HK TREASUR</v>
          </cell>
        </row>
        <row r="251">
          <cell r="H251" t="str">
            <v>CN HUANENG GP HK TREASUR</v>
          </cell>
        </row>
        <row r="252">
          <cell r="H252" t="str">
            <v>SYNGENTA FINANCE NV</v>
          </cell>
        </row>
        <row r="253">
          <cell r="H253" t="str">
            <v>SYNGENTA FINANCE NV</v>
          </cell>
        </row>
        <row r="254">
          <cell r="H254" t="str">
            <v>SYNGENTA FINANCE NV</v>
          </cell>
        </row>
        <row r="255">
          <cell r="H255" t="str">
            <v>CSSC CAPITAL 2015 LTD</v>
          </cell>
        </row>
        <row r="256">
          <cell r="H256" t="str">
            <v>CSSC CAPITAL 2015 LTD</v>
          </cell>
        </row>
        <row r="257">
          <cell r="H257" t="str">
            <v>SEPCO VIRGIN LTD</v>
          </cell>
        </row>
        <row r="258">
          <cell r="H258" t="str">
            <v>DIANJIAN HAIYU LTD</v>
          </cell>
        </row>
        <row r="259">
          <cell r="H259" t="str">
            <v>FRANSHION BRILLIANT LTD</v>
          </cell>
        </row>
        <row r="260">
          <cell r="H260" t="str">
            <v>HALCYON AGRI CORP LTD</v>
          </cell>
        </row>
        <row r="261">
          <cell r="H261" t="str">
            <v>JIC ZHIXIN LTD</v>
          </cell>
        </row>
        <row r="262">
          <cell r="H262" t="str">
            <v>JIC ZHIXIN LTD</v>
          </cell>
        </row>
        <row r="263">
          <cell r="H263" t="str">
            <v>KING POWER CAPITAL LTD</v>
          </cell>
        </row>
        <row r="264">
          <cell r="H264" t="str">
            <v>KUNLUN ENERGY CO LTD</v>
          </cell>
        </row>
        <row r="265">
          <cell r="H265" t="str">
            <v>RONGSHI INTERNATIONAL FI</v>
          </cell>
        </row>
        <row r="266">
          <cell r="H266" t="str">
            <v>RONGSHI INTERNATIONAL FI</v>
          </cell>
        </row>
        <row r="267">
          <cell r="H267" t="str">
            <v>SINOCHEM OFFSHORE CAPITA</v>
          </cell>
        </row>
        <row r="268">
          <cell r="H268" t="str">
            <v>SINOCHEM OVERSEAS CAPITA</v>
          </cell>
        </row>
        <row r="269">
          <cell r="H269" t="str">
            <v>THREE GORGES FIN I KY</v>
          </cell>
        </row>
        <row r="270">
          <cell r="H270" t="str">
            <v>THREE GORGES FIN I KY</v>
          </cell>
        </row>
        <row r="271">
          <cell r="H271" t="str">
            <v>THREE GORGES FIN I KY</v>
          </cell>
        </row>
        <row r="272">
          <cell r="H272" t="str">
            <v>THREE GORGES FIN I KY</v>
          </cell>
        </row>
        <row r="273">
          <cell r="H273" t="str">
            <v>THREE GORGES FIN I KY</v>
          </cell>
        </row>
        <row r="274">
          <cell r="H274" t="str">
            <v>TCL TECHNOLOGY INVEST</v>
          </cell>
        </row>
        <row r="275">
          <cell r="H275" t="str">
            <v>BCEG HONGKONG CO LTD</v>
          </cell>
        </row>
        <row r="276">
          <cell r="H276" t="str">
            <v>BRIGHT GALAXY INTL LTD</v>
          </cell>
        </row>
        <row r="277">
          <cell r="H277" t="str">
            <v>CENTRAL INTL DVLPMNT BVI</v>
          </cell>
        </row>
        <row r="278">
          <cell r="H278" t="str">
            <v>CHENGDU COMM INVST GROUP</v>
          </cell>
        </row>
        <row r="279">
          <cell r="H279" t="str">
            <v>CHONGQING NANAN CON DEV</v>
          </cell>
        </row>
        <row r="280">
          <cell r="H280" t="str">
            <v>GZ MTR FIN BVI</v>
          </cell>
        </row>
        <row r="281">
          <cell r="H281" t="str">
            <v>GZ MTR FIN BVI</v>
          </cell>
        </row>
        <row r="282">
          <cell r="H282" t="str">
            <v>GUOHUI INTERNATION BVI</v>
          </cell>
        </row>
        <row r="283">
          <cell r="H283" t="str">
            <v>HENGJIAN INTL INVT LTD</v>
          </cell>
        </row>
        <row r="284">
          <cell r="H284" t="str">
            <v>HFI INTERNATIONAL HK</v>
          </cell>
        </row>
        <row r="285">
          <cell r="H285" t="str">
            <v>HUAFA 2019 I CO LTD</v>
          </cell>
        </row>
        <row r="286">
          <cell r="H286" t="str">
            <v>HUAFA 2021 I CO LTD</v>
          </cell>
        </row>
        <row r="287">
          <cell r="H287" t="str">
            <v>SHANGHAI ELC GRP GLB INV</v>
          </cell>
        </row>
        <row r="288">
          <cell r="H288" t="str">
            <v>SHANGHAI PORT GRP DEV CO</v>
          </cell>
        </row>
        <row r="289">
          <cell r="H289" t="str">
            <v>SHANGHAI PORT GROUP BV</v>
          </cell>
        </row>
        <row r="290">
          <cell r="H290" t="str">
            <v>SHANGHAI PORT GRP DEV CO</v>
          </cell>
        </row>
        <row r="291">
          <cell r="H291" t="str">
            <v>SHANGHAI PORT GROUP BV</v>
          </cell>
        </row>
        <row r="292">
          <cell r="H292" t="str">
            <v>SHAOXING CITY INV GRP</v>
          </cell>
        </row>
        <row r="293">
          <cell r="H293" t="str">
            <v>SHENZHEN EXPRESSWAY</v>
          </cell>
        </row>
        <row r="294">
          <cell r="H294" t="str">
            <v>TALENT YIELD INTNTNL</v>
          </cell>
        </row>
        <row r="295">
          <cell r="H295" t="str">
            <v>TALENT YIELD INTNTNL</v>
          </cell>
        </row>
        <row r="296">
          <cell r="H296" t="str">
            <v>WUHAN URBAN CONSTRUCTION</v>
          </cell>
        </row>
        <row r="297">
          <cell r="H297" t="str">
            <v>YAN GANG LTD</v>
          </cell>
        </row>
        <row r="298">
          <cell r="H298" t="str">
            <v>YIELDKING INVESTMENT LTD</v>
          </cell>
        </row>
        <row r="299">
          <cell r="H299" t="str">
            <v>INVENTIVE GLOBAL INV LTD</v>
          </cell>
        </row>
        <row r="300">
          <cell r="H300" t="str">
            <v>AVI FUNDING CO LTD</v>
          </cell>
        </row>
        <row r="301">
          <cell r="H301" t="str">
            <v>BK OF COMMUNICATIONS/HK</v>
          </cell>
        </row>
        <row r="302">
          <cell r="H302" t="str">
            <v>BK OF COMMUNICATIONS/HK</v>
          </cell>
        </row>
        <row r="303">
          <cell r="H303" t="str">
            <v>AMIPEACE LTD</v>
          </cell>
        </row>
        <row r="304">
          <cell r="H304" t="str">
            <v>BANK OF CHINA/HONG KONG</v>
          </cell>
        </row>
        <row r="305">
          <cell r="H305" t="str">
            <v>BANK OF CHINA/LUXEMBOURG</v>
          </cell>
        </row>
        <row r="306">
          <cell r="H306" t="str">
            <v>BANK OF CHINA/MACAU</v>
          </cell>
        </row>
        <row r="307">
          <cell r="H307" t="str">
            <v>BANK OF EAST ASIA LTD</v>
          </cell>
        </row>
        <row r="308">
          <cell r="H308" t="str">
            <v>BANK OF EAST ASIA LTD</v>
          </cell>
        </row>
        <row r="309">
          <cell r="H309" t="str">
            <v>CHINA CONSTRUCT BANK/HK</v>
          </cell>
        </row>
        <row r="310">
          <cell r="H310" t="str">
            <v>CHINA DEVELOPMENT BANK</v>
          </cell>
        </row>
        <row r="311">
          <cell r="H311" t="str">
            <v>CHINA DEVELOPMENT BANK</v>
          </cell>
        </row>
        <row r="312">
          <cell r="H312" t="str">
            <v>CHINA DEVELOPMENT BANK</v>
          </cell>
        </row>
        <row r="313">
          <cell r="H313" t="str">
            <v>CHINA DEVELOPMENT BANK</v>
          </cell>
        </row>
        <row r="314">
          <cell r="H314" t="str">
            <v>CHINA DEVELOPMENT BANK</v>
          </cell>
        </row>
        <row r="315">
          <cell r="H315" t="str">
            <v>CHINA MERCHANTS BANK/HK</v>
          </cell>
        </row>
        <row r="316">
          <cell r="H316" t="str">
            <v>EXPORT-IMPORT BANK CHINA</v>
          </cell>
        </row>
        <row r="317">
          <cell r="H317" t="str">
            <v>EXPORT-IMPORT BANK CHINA</v>
          </cell>
        </row>
        <row r="318">
          <cell r="H318" t="str">
            <v>EXPORT-IMPORT BANK CHINA</v>
          </cell>
        </row>
        <row r="319">
          <cell r="H319" t="str">
            <v>HORSE GALLOP FINANCE</v>
          </cell>
        </row>
        <row r="320">
          <cell r="H320" t="str">
            <v>IND &amp; COMM BK CHINA/HK</v>
          </cell>
        </row>
        <row r="321">
          <cell r="H321" t="str">
            <v>IND &amp; COMM BK CHINA/SG</v>
          </cell>
        </row>
        <row r="322">
          <cell r="H322" t="str">
            <v>SHANGHAI PUDONG DEV/HK</v>
          </cell>
        </row>
        <row r="323">
          <cell r="H323" t="str">
            <v>BANK OF CHINA</v>
          </cell>
        </row>
        <row r="324">
          <cell r="H324" t="str">
            <v>BANK OF EAST ASIA LTD</v>
          </cell>
        </row>
        <row r="325">
          <cell r="H325" t="str">
            <v>BANK OF EAST ASIA LTD</v>
          </cell>
        </row>
        <row r="326">
          <cell r="H326" t="str">
            <v>CHINA CONSTRUCTION BANK</v>
          </cell>
        </row>
        <row r="327">
          <cell r="H327" t="str">
            <v>IND &amp; COMM BK CHN MACAU</v>
          </cell>
        </row>
        <row r="328">
          <cell r="H328" t="str">
            <v>IND &amp; COMM BK OF CHINA</v>
          </cell>
        </row>
        <row r="329">
          <cell r="H329" t="str">
            <v>AIA GROUP LTD</v>
          </cell>
        </row>
        <row r="330">
          <cell r="H330" t="str">
            <v>AIA GROUP LTD</v>
          </cell>
        </row>
        <row r="331">
          <cell r="H331" t="str">
            <v>AIA GROUP LTD</v>
          </cell>
        </row>
        <row r="332">
          <cell r="H332" t="str">
            <v>AZURE NOVA INTERNATIONAL</v>
          </cell>
        </row>
        <row r="333">
          <cell r="H333" t="str">
            <v>AZURE ORBIT IV INTL FIN</v>
          </cell>
        </row>
        <row r="334">
          <cell r="H334" t="str">
            <v>BOC AVIATION LTD</v>
          </cell>
        </row>
        <row r="335">
          <cell r="H335" t="str">
            <v>BOC AVIATION LTD</v>
          </cell>
        </row>
        <row r="336">
          <cell r="H336" t="str">
            <v>BOC AVIATION LTD</v>
          </cell>
        </row>
        <row r="337">
          <cell r="H337" t="str">
            <v>BOC AVIATION LTD</v>
          </cell>
        </row>
        <row r="338">
          <cell r="H338" t="str">
            <v>BOC AVIATION LTD</v>
          </cell>
        </row>
        <row r="339">
          <cell r="H339" t="str">
            <v>BOCOM LEASING MGMT</v>
          </cell>
        </row>
        <row r="340">
          <cell r="H340" t="str">
            <v>CCBL CAYMAN 1 CORP</v>
          </cell>
        </row>
        <row r="341">
          <cell r="H341" t="str">
            <v>CITIC SECURITIES FIN MTN</v>
          </cell>
        </row>
        <row r="342">
          <cell r="H342" t="str">
            <v>CMB INTERNATIONAL LEASIN</v>
          </cell>
        </row>
        <row r="343">
          <cell r="H343" t="str">
            <v>CMB INTERNATIONAL LEASIN</v>
          </cell>
        </row>
        <row r="344">
          <cell r="H344" t="str">
            <v>CSCIF ASIA LTD</v>
          </cell>
        </row>
        <row r="345">
          <cell r="H345" t="str">
            <v>FWD GROUP HOLDINGS LTD</v>
          </cell>
        </row>
        <row r="346">
          <cell r="H346" t="str">
            <v>GUOREN P&amp;C INSURANCE</v>
          </cell>
        </row>
        <row r="347">
          <cell r="H347" t="str">
            <v>GUOTAI JUNAN INTL HLDGS</v>
          </cell>
        </row>
        <row r="348">
          <cell r="H348" t="str">
            <v>GUOTAI JUNAN HOLDINGS</v>
          </cell>
        </row>
        <row r="349">
          <cell r="H349" t="str">
            <v>ICBCIL FINANCE CO LTD</v>
          </cell>
        </row>
        <row r="350">
          <cell r="H350" t="str">
            <v>ICBCIL FINANCE CO LTD</v>
          </cell>
        </row>
        <row r="351">
          <cell r="H351" t="str">
            <v>PEAK RE BVI HOLDING LTD</v>
          </cell>
        </row>
        <row r="352">
          <cell r="H352" t="str">
            <v>VIGOROUS CHAMP INTL LTD</v>
          </cell>
        </row>
        <row r="353">
          <cell r="H353" t="str">
            <v>VIGOROUS CHAMP INTL LTD</v>
          </cell>
        </row>
        <row r="354">
          <cell r="H354" t="str">
            <v>VIGOROUS CHAMP INTL LTD</v>
          </cell>
        </row>
        <row r="355">
          <cell r="H355" t="str">
            <v>SHENWAN HNGYUAN INTL FIN</v>
          </cell>
        </row>
        <row r="356">
          <cell r="H356" t="str">
            <v>SUNSHINE LIFE INSURANCE</v>
          </cell>
        </row>
        <row r="357">
          <cell r="H357" t="str">
            <v>CHARMING LIGHT INVST LTD</v>
          </cell>
        </row>
        <row r="358">
          <cell r="H358" t="str">
            <v>JOY TRSR ASSETS HLD</v>
          </cell>
        </row>
        <row r="359">
          <cell r="H359" t="str">
            <v>CHARMING LIGHT INVST LTD</v>
          </cell>
        </row>
        <row r="360">
          <cell r="H360" t="str">
            <v>JOY TRSR ASSETS HLD</v>
          </cell>
        </row>
        <row r="361">
          <cell r="H361" t="str">
            <v>JOY TRSR ASSETS HLD</v>
          </cell>
        </row>
        <row r="362">
          <cell r="H362" t="str">
            <v>CHINA CINDA FINANCE 2017</v>
          </cell>
        </row>
        <row r="363">
          <cell r="H363" t="str">
            <v>CHINA CINDA 2020 I MNGMN</v>
          </cell>
        </row>
        <row r="364">
          <cell r="H364" t="str">
            <v>CHINA CINDA FINANCE 2015</v>
          </cell>
        </row>
        <row r="365">
          <cell r="H365" t="str">
            <v>CHINA CINDA 2020 I MNGMN</v>
          </cell>
        </row>
        <row r="366">
          <cell r="H366" t="str">
            <v>CHINA CINDA FINANCE 2017</v>
          </cell>
        </row>
        <row r="367">
          <cell r="H367" t="str">
            <v>CHINA CINDA 2020 I MNGMN</v>
          </cell>
        </row>
        <row r="368">
          <cell r="H368" t="str">
            <v>CHINA CINDA FINANCE 2017</v>
          </cell>
        </row>
        <row r="369">
          <cell r="H369" t="str">
            <v>CHINA CINDA FINANCE 2017</v>
          </cell>
        </row>
        <row r="370">
          <cell r="H370" t="str">
            <v>CHINA CINDA 2020 I MNGMN</v>
          </cell>
        </row>
        <row r="371">
          <cell r="H371" t="str">
            <v>CHINA CINDA FINANCE 2017</v>
          </cell>
        </row>
        <row r="372">
          <cell r="H372" t="str">
            <v>CHINA GREAT WALL INTL IV</v>
          </cell>
        </row>
        <row r="373">
          <cell r="H373" t="str">
            <v>CHINA GREAT WALL INTL IV</v>
          </cell>
        </row>
        <row r="374">
          <cell r="H374" t="str">
            <v>CHINA GRT WALL INTL III</v>
          </cell>
        </row>
        <row r="375">
          <cell r="H375" t="str">
            <v>GREAT WALL INTL V</v>
          </cell>
        </row>
        <row r="376">
          <cell r="H376" t="str">
            <v>HUARONG FINANCE II</v>
          </cell>
        </row>
        <row r="377">
          <cell r="H377" t="str">
            <v>HUARONG FINANCE II</v>
          </cell>
        </row>
        <row r="378">
          <cell r="H378" t="str">
            <v>CASTLE PEAK PWR FIN CO</v>
          </cell>
        </row>
        <row r="379">
          <cell r="H379" t="str">
            <v>CASTLE PEAK PWR FIN CO</v>
          </cell>
        </row>
        <row r="380">
          <cell r="H380" t="str">
            <v>CLP POWER HK FINANCING</v>
          </cell>
        </row>
        <row r="381">
          <cell r="H381" t="str">
            <v>CLP POWER HK FINANCING</v>
          </cell>
        </row>
        <row r="382">
          <cell r="H382" t="str">
            <v>CLP POWER HK FINANCING</v>
          </cell>
        </row>
        <row r="383">
          <cell r="H383" t="str">
            <v>CLP POWER HK FINANCING</v>
          </cell>
        </row>
        <row r="384">
          <cell r="H384" t="str">
            <v>GOODMAN HK FINANCE</v>
          </cell>
        </row>
        <row r="385">
          <cell r="H385" t="str">
            <v>HKT CAPITAL NO 2 LTD</v>
          </cell>
        </row>
        <row r="386">
          <cell r="H386" t="str">
            <v>HKT CAPITAL NO 4 LTD</v>
          </cell>
        </row>
        <row r="387">
          <cell r="H387" t="str">
            <v>HKT CAPITAL NO 6 LTD</v>
          </cell>
        </row>
        <row r="388">
          <cell r="H388" t="str">
            <v>HONGKONG ELECTRIC FIN</v>
          </cell>
        </row>
        <row r="389">
          <cell r="H389" t="str">
            <v>HONGKONG ELECTRIC FIN</v>
          </cell>
        </row>
        <row r="390">
          <cell r="H390" t="str">
            <v>HONGKONG ELECTRIC FIN</v>
          </cell>
        </row>
        <row r="391">
          <cell r="H391" t="str">
            <v>JMH CO LTD</v>
          </cell>
        </row>
        <row r="392">
          <cell r="H392" t="str">
            <v>JMH CO LTD</v>
          </cell>
        </row>
        <row r="393">
          <cell r="H393" t="str">
            <v>JOHNSON ELECTRIC HOLDING</v>
          </cell>
        </row>
        <row r="394">
          <cell r="H394" t="str">
            <v>MTR CORP CI LTD</v>
          </cell>
        </row>
        <row r="395">
          <cell r="H395" t="str">
            <v>MTR CORP LTD</v>
          </cell>
        </row>
        <row r="396">
          <cell r="H396" t="str">
            <v>TCCL FINANCE LTD</v>
          </cell>
        </row>
        <row r="397">
          <cell r="H397" t="str">
            <v>CHINA MENGNIU DAIRY</v>
          </cell>
        </row>
        <row r="398">
          <cell r="H398" t="str">
            <v>CHINA MENGNIU DAIRY</v>
          </cell>
        </row>
        <row r="399">
          <cell r="H399" t="str">
            <v>CHINA MENGNIU DAIRY</v>
          </cell>
        </row>
        <row r="400">
          <cell r="H400" t="str">
            <v>CONTEMPRY RUIDNG DEVELOP</v>
          </cell>
        </row>
        <row r="401">
          <cell r="H401" t="str">
            <v>ENN ENERGY HOLDINGS LTD</v>
          </cell>
        </row>
        <row r="402">
          <cell r="H402" t="str">
            <v>FAR EAST HORIZON LTD</v>
          </cell>
        </row>
        <row r="403">
          <cell r="H403" t="str">
            <v>GEELY FINANCE HK LTD</v>
          </cell>
        </row>
        <row r="404">
          <cell r="H404" t="str">
            <v>JD.COM INC</v>
          </cell>
        </row>
        <row r="405">
          <cell r="H405" t="str">
            <v>SF HOLDING INVESTMENT</v>
          </cell>
        </row>
        <row r="406">
          <cell r="H406" t="str">
            <v>TINGYI (C.I.) HLDG CORP</v>
          </cell>
        </row>
        <row r="407">
          <cell r="H407" t="str">
            <v>YILI HOLDING INVESTMENT</v>
          </cell>
        </row>
        <row r="408">
          <cell r="H408" t="str">
            <v>YUNDA HOLDING INV</v>
          </cell>
        </row>
        <row r="409">
          <cell r="H409" t="str">
            <v>YANCOAL INTL RES DEV</v>
          </cell>
        </row>
        <row r="410">
          <cell r="H410" t="str">
            <v>CHINA OIL &amp;  GAS GROUP</v>
          </cell>
        </row>
        <row r="411">
          <cell r="H411" t="str">
            <v>WEST CHINA CEMENT LTD</v>
          </cell>
        </row>
        <row r="412">
          <cell r="H412" t="str">
            <v>HEALTH AND HAPPINESS H&amp;H</v>
          </cell>
        </row>
        <row r="413">
          <cell r="H413" t="str">
            <v>FORTUNE STAR BVI LTD</v>
          </cell>
        </row>
        <row r="414">
          <cell r="H414" t="str">
            <v>FORTUNE STAR BVI LTD</v>
          </cell>
        </row>
        <row r="415">
          <cell r="H415" t="str">
            <v>NEW ORIENTAL EDU &amp; TECH</v>
          </cell>
        </row>
        <row r="416">
          <cell r="H416" t="str">
            <v>CHINA WATER AFFAIRS GRP</v>
          </cell>
        </row>
        <row r="417">
          <cell r="H417" t="str">
            <v>EHI CAR SERVICES LTD</v>
          </cell>
        </row>
        <row r="418">
          <cell r="H418" t="str">
            <v>EHI CAR SERVICES LTD</v>
          </cell>
        </row>
        <row r="419">
          <cell r="H419" t="str">
            <v>STUDIO CITY FINANCE LTD</v>
          </cell>
        </row>
        <row r="420">
          <cell r="H420" t="str">
            <v>STUDIO CITY FINANCE LTD</v>
          </cell>
        </row>
        <row r="421">
          <cell r="H421" t="str">
            <v>MELCO RESORTS FINANCE</v>
          </cell>
        </row>
        <row r="422">
          <cell r="H422" t="str">
            <v>MELCO RESORTS FINANCE</v>
          </cell>
        </row>
        <row r="423">
          <cell r="H423" t="str">
            <v>MELCO RESORTS FINANCE</v>
          </cell>
        </row>
        <row r="424">
          <cell r="H424" t="str">
            <v>MELCO RESORTS FINANCE</v>
          </cell>
        </row>
        <row r="425">
          <cell r="H425" t="str">
            <v>MELCO RESORTS FINANCE</v>
          </cell>
        </row>
        <row r="426">
          <cell r="H426" t="str">
            <v>MELCO RESORTS FINANCE</v>
          </cell>
        </row>
        <row r="427">
          <cell r="H427" t="str">
            <v>WYNN MACAU LTD</v>
          </cell>
        </row>
        <row r="428">
          <cell r="H428" t="str">
            <v>WYNN MACAU LTD</v>
          </cell>
        </row>
        <row r="429">
          <cell r="H429" t="str">
            <v>WYNN MACAU LTD</v>
          </cell>
        </row>
        <row r="430">
          <cell r="H430" t="str">
            <v>MGM CHINA HOLDINGS LTD</v>
          </cell>
        </row>
        <row r="431">
          <cell r="H431" t="str">
            <v>MGM CHINA HOLDINGS LTD</v>
          </cell>
        </row>
        <row r="432">
          <cell r="H432" t="str">
            <v>CHAMPION PATH HOLDINGS</v>
          </cell>
        </row>
        <row r="433">
          <cell r="H433" t="str">
            <v>CHAMPION PATH HOLDINGS</v>
          </cell>
        </row>
        <row r="434">
          <cell r="H434" t="str">
            <v>SANDS CHINA LTD</v>
          </cell>
        </row>
        <row r="435">
          <cell r="H435" t="str">
            <v>SANDS CHINA LTD</v>
          </cell>
        </row>
        <row r="436">
          <cell r="H436" t="str">
            <v>CENTRAL PLAZA DEV LTD</v>
          </cell>
        </row>
        <row r="437">
          <cell r="H437" t="str">
            <v>CENTRAL PLAZA DEV LTD</v>
          </cell>
        </row>
        <row r="438">
          <cell r="H438" t="str">
            <v>GREENTOWN CHINA HLDGS</v>
          </cell>
        </row>
        <row r="439">
          <cell r="H439" t="str">
            <v>AGILE GROUP HOLDINGS LTD</v>
          </cell>
        </row>
        <row r="440">
          <cell r="H440" t="str">
            <v>AGILE GROUP HOLDINGS LTD</v>
          </cell>
        </row>
        <row r="441">
          <cell r="H441" t="str">
            <v>AGILE GROUP HOLDINGS LTD</v>
          </cell>
        </row>
        <row r="442">
          <cell r="H442" t="str">
            <v>AGILE GROUP HOLDINGS LTD</v>
          </cell>
        </row>
        <row r="443">
          <cell r="H443" t="str">
            <v>AGILE GROUP HOLDINGS LTD</v>
          </cell>
        </row>
        <row r="444">
          <cell r="H444" t="str">
            <v>AGILE GROUP HOLDINGS LTD</v>
          </cell>
        </row>
        <row r="445">
          <cell r="H445" t="str">
            <v>AGILE GROUP HOLDINGS LTD</v>
          </cell>
        </row>
        <row r="446">
          <cell r="H446" t="str">
            <v>AGILE GROUP HOLDINGS LTD</v>
          </cell>
        </row>
        <row r="447">
          <cell r="H447" t="str">
            <v>YANLORD LAND HK CO LTD</v>
          </cell>
        </row>
        <row r="448">
          <cell r="H448" t="str">
            <v>TIMES CHINA HLDG LTD</v>
          </cell>
        </row>
        <row r="449">
          <cell r="H449" t="str">
            <v>TIMES CHINA HLDG LTD</v>
          </cell>
        </row>
        <row r="450">
          <cell r="H450" t="str">
            <v>TIMES CHINA HLDG LTD</v>
          </cell>
        </row>
        <row r="451">
          <cell r="H451" t="str">
            <v>LOGAN GROUP CO LTD</v>
          </cell>
        </row>
        <row r="452">
          <cell r="H452" t="str">
            <v>LOGAN GROUP CO LTD</v>
          </cell>
        </row>
        <row r="453">
          <cell r="H453" t="str">
            <v>LOGAN GROUP CO LTD</v>
          </cell>
        </row>
        <row r="454">
          <cell r="H454" t="str">
            <v>LOGAN GROUP CO LTD</v>
          </cell>
        </row>
        <row r="455">
          <cell r="H455" t="str">
            <v>LOGAN GROUP CO LTD</v>
          </cell>
        </row>
        <row r="456">
          <cell r="H456" t="str">
            <v>LOGAN GROUP CO LTD</v>
          </cell>
        </row>
        <row r="457">
          <cell r="H457" t="str">
            <v>RKPF OVERSEAS 2019 A LTD</v>
          </cell>
        </row>
        <row r="458">
          <cell r="H458" t="str">
            <v>RKPF OVERSEAS 2019 E LTD</v>
          </cell>
        </row>
        <row r="459">
          <cell r="H459" t="str">
            <v>RKP OVERSEAS FI 2016 A</v>
          </cell>
        </row>
        <row r="460">
          <cell r="H460" t="str">
            <v>RKI OVERSEAS FIN 2017 A</v>
          </cell>
        </row>
        <row r="461">
          <cell r="H461" t="str">
            <v>RKPF OVERSEAS 2019 A LTD</v>
          </cell>
        </row>
        <row r="462">
          <cell r="H462" t="str">
            <v>RKPF OVERSEAS 2019 A LTD</v>
          </cell>
        </row>
        <row r="463">
          <cell r="H463" t="str">
            <v>RKPF OVERSEAS 2020 A LTD</v>
          </cell>
        </row>
        <row r="464">
          <cell r="H464" t="str">
            <v>RKPF OVERSEAS 2020 A LTD</v>
          </cell>
        </row>
        <row r="465">
          <cell r="H465" t="str">
            <v>WANDA PROPERTIES INTL</v>
          </cell>
        </row>
        <row r="466">
          <cell r="H466" t="str">
            <v>WANDA PROPERTIES GLOBA</v>
          </cell>
        </row>
        <row r="467">
          <cell r="H467" t="str">
            <v>WANDA PROPERTIES GLOBA</v>
          </cell>
        </row>
        <row r="468">
          <cell r="H468" t="str">
            <v>SEAZEN GROUP LTD</v>
          </cell>
        </row>
        <row r="469">
          <cell r="H469" t="str">
            <v>SEAZEN GROUP LTD</v>
          </cell>
        </row>
        <row r="470">
          <cell r="H470" t="str">
            <v>NWD FINANCE (BVI) LTD</v>
          </cell>
        </row>
        <row r="471">
          <cell r="H471" t="str">
            <v>NWD FINANCE (BVI) LTD</v>
          </cell>
        </row>
        <row r="472">
          <cell r="H472" t="str">
            <v>NWD FINANCE (BVI) LTD</v>
          </cell>
        </row>
        <row r="473">
          <cell r="H473" t="str">
            <v>NWD FINANCE (BVI) LTD</v>
          </cell>
        </row>
        <row r="474">
          <cell r="H474" t="str">
            <v>NWD FINANCE (BVI) LTD</v>
          </cell>
        </row>
        <row r="475">
          <cell r="H475" t="str">
            <v>FEC FINANCE LTD</v>
          </cell>
        </row>
        <row r="476">
          <cell r="H476" t="str">
            <v>SOFTBANK GROUP CORP</v>
          </cell>
        </row>
        <row r="477">
          <cell r="H477" t="str">
            <v>SOFTBANK GROUP CORP</v>
          </cell>
        </row>
        <row r="478">
          <cell r="H478" t="str">
            <v>SOFTBANK GROUP CORP</v>
          </cell>
        </row>
        <row r="479">
          <cell r="H479" t="str">
            <v>SOFTBANK GROUP CORP</v>
          </cell>
        </row>
        <row r="480">
          <cell r="H480" t="str">
            <v>VODAFONE GROUP PLC</v>
          </cell>
        </row>
        <row r="481">
          <cell r="H481" t="str">
            <v>VODAFONE GROUP PLC</v>
          </cell>
        </row>
        <row r="482">
          <cell r="H482" t="str">
            <v>CENTRAL CHN REAL ESTATE</v>
          </cell>
        </row>
        <row r="483">
          <cell r="H483" t="str">
            <v>CENTRAL CHN REAL ESTATE</v>
          </cell>
        </row>
        <row r="484">
          <cell r="H484" t="str">
            <v>CENTRAL CHN REAL ESTATE</v>
          </cell>
        </row>
        <row r="485">
          <cell r="H485" t="str">
            <v>CENTRAL PLAZA DEV LTD</v>
          </cell>
        </row>
        <row r="486">
          <cell r="H486" t="str">
            <v>CHINA EVERGRANDE GROUP</v>
          </cell>
        </row>
        <row r="487">
          <cell r="H487" t="str">
            <v>CHINA SCE GRP HLDGS LTD</v>
          </cell>
        </row>
        <row r="488">
          <cell r="H488" t="str">
            <v>CHINA SCE GRP HLDGS LTD</v>
          </cell>
        </row>
        <row r="489">
          <cell r="H489" t="str">
            <v>CHINA SCE GRP HLDGS LTD</v>
          </cell>
        </row>
        <row r="490">
          <cell r="H490" t="str">
            <v>CHINA SOUTH CITY HOLDING</v>
          </cell>
        </row>
        <row r="491">
          <cell r="H491" t="str">
            <v>CHINA SOUTH CITY HOLDING</v>
          </cell>
        </row>
        <row r="492">
          <cell r="H492" t="str">
            <v>CHINA SOUTH CITY HOLDING</v>
          </cell>
        </row>
        <row r="493">
          <cell r="H493" t="str">
            <v>CIFI HOLDINGS GROUP</v>
          </cell>
        </row>
        <row r="494">
          <cell r="H494" t="str">
            <v>CIFI HOLDINGS GROUP</v>
          </cell>
        </row>
        <row r="495">
          <cell r="H495" t="str">
            <v>CIFI HOLDINGS GROUP</v>
          </cell>
        </row>
        <row r="496">
          <cell r="H496" t="str">
            <v>CIFI HOLDINGS GROUP</v>
          </cell>
        </row>
        <row r="497">
          <cell r="H497" t="str">
            <v>CIFI HOLDINGS GROUP</v>
          </cell>
        </row>
        <row r="498">
          <cell r="H498" t="str">
            <v>CIFI HOLDINGS GROUP</v>
          </cell>
        </row>
        <row r="499">
          <cell r="H499" t="str">
            <v>CIFI HOLDINGS GROUP</v>
          </cell>
        </row>
        <row r="500">
          <cell r="H500" t="str">
            <v>CIFI HOLDINGS GROUP</v>
          </cell>
        </row>
        <row r="501">
          <cell r="H501" t="str">
            <v>COUNTRY GARDEN HLDGS</v>
          </cell>
        </row>
        <row r="502">
          <cell r="H502" t="str">
            <v>COUNTRY GARDEN HLDGS</v>
          </cell>
        </row>
        <row r="503">
          <cell r="H503" t="str">
            <v>COUNTRY GARDEN HLDGS</v>
          </cell>
        </row>
        <row r="504">
          <cell r="H504" t="str">
            <v>COUNTRY GARDEN HLDGS</v>
          </cell>
        </row>
        <row r="505">
          <cell r="H505" t="str">
            <v>COUNTRY GARDEN HLDGS</v>
          </cell>
        </row>
        <row r="506">
          <cell r="H506" t="str">
            <v>COUNTRY GARDEN HLDGS</v>
          </cell>
        </row>
        <row r="507">
          <cell r="H507" t="str">
            <v>COUNTRY GARDEN HLDGS</v>
          </cell>
        </row>
        <row r="508">
          <cell r="H508" t="str">
            <v>COUNTRY GARDEN HLDGS</v>
          </cell>
        </row>
        <row r="509">
          <cell r="H509" t="str">
            <v>COUNTRY GARDEN HLDGS</v>
          </cell>
        </row>
        <row r="510">
          <cell r="H510" t="str">
            <v>COUNTRY GARDEN HLDGS</v>
          </cell>
        </row>
        <row r="511">
          <cell r="H511" t="str">
            <v>COUNTRY GARDEN HLDGS</v>
          </cell>
        </row>
        <row r="512">
          <cell r="H512" t="str">
            <v>COUNTRY GARDEN HLDGS</v>
          </cell>
        </row>
        <row r="513">
          <cell r="H513" t="str">
            <v>COUNTRY GARDEN HLDGS</v>
          </cell>
        </row>
        <row r="514">
          <cell r="H514" t="str">
            <v>EASY TACTIC LTD</v>
          </cell>
        </row>
        <row r="515">
          <cell r="H515" t="str">
            <v>EASY TACTIC LTD</v>
          </cell>
        </row>
        <row r="516">
          <cell r="H516" t="str">
            <v>EASY TACTIC LTD</v>
          </cell>
        </row>
        <row r="517">
          <cell r="H517" t="str">
            <v>PINGAN REAL ESTATE CAP</v>
          </cell>
        </row>
        <row r="518">
          <cell r="H518" t="str">
            <v>FUQING INVESTMENT MGMT</v>
          </cell>
        </row>
        <row r="519">
          <cell r="H519" t="str">
            <v>PINGAN REAL ESTATE CAP</v>
          </cell>
        </row>
        <row r="520">
          <cell r="H520" t="str">
            <v>GEMDALE EVER PROSPERITY</v>
          </cell>
        </row>
        <row r="521">
          <cell r="H521" t="str">
            <v>GOLDEN WHEEL TIANDI</v>
          </cell>
        </row>
        <row r="522">
          <cell r="H522" t="str">
            <v>GREENLAND GLB INVST</v>
          </cell>
        </row>
        <row r="523">
          <cell r="H523" t="str">
            <v>GREENLAND GLB INVST</v>
          </cell>
        </row>
        <row r="524">
          <cell r="H524" t="str">
            <v>GREENLAND GLB INVST</v>
          </cell>
        </row>
        <row r="525">
          <cell r="H525" t="str">
            <v>GREENLAND GLB INVST</v>
          </cell>
        </row>
        <row r="526">
          <cell r="H526" t="str">
            <v>GREENLAND GLB INVST</v>
          </cell>
        </row>
        <row r="527">
          <cell r="H527" t="str">
            <v>GREENLAND GLB INVST</v>
          </cell>
        </row>
        <row r="528">
          <cell r="H528" t="str">
            <v>GREENLAND GLB INVST</v>
          </cell>
        </row>
        <row r="529">
          <cell r="H529" t="str">
            <v>GREENLAND GLB INVST</v>
          </cell>
        </row>
        <row r="530">
          <cell r="H530" t="str">
            <v>GREENLAND GLB INVST</v>
          </cell>
        </row>
        <row r="531">
          <cell r="H531" t="str">
            <v>GREENLAND HONG KONG HLDG</v>
          </cell>
        </row>
        <row r="532">
          <cell r="H532" t="str">
            <v>GREENTOWN CHINA HLDGS</v>
          </cell>
        </row>
        <row r="533">
          <cell r="H533" t="str">
            <v>KAISA GROUP HOLDINGS LTD</v>
          </cell>
        </row>
        <row r="534">
          <cell r="H534" t="str">
            <v>KAISA GROUP HOLDINGS LTD</v>
          </cell>
        </row>
        <row r="535">
          <cell r="H535" t="str">
            <v>KAISA GROUP HOLDINGS LTD</v>
          </cell>
        </row>
        <row r="536">
          <cell r="H536" t="str">
            <v>KAISA GROUP HOLDINGS LTD</v>
          </cell>
        </row>
        <row r="537">
          <cell r="H537" t="str">
            <v>KAISA GROUP HOLDINGS LTD</v>
          </cell>
        </row>
        <row r="538">
          <cell r="H538" t="str">
            <v>KWG GROUP HOLDINGS</v>
          </cell>
        </row>
        <row r="539">
          <cell r="H539" t="str">
            <v>KWG GROUP HOLDINGS</v>
          </cell>
        </row>
        <row r="540">
          <cell r="H540" t="str">
            <v>KWG GROUP HOLDINGS</v>
          </cell>
        </row>
        <row r="541">
          <cell r="H541" t="str">
            <v>KWG GROUP HOLDINGS</v>
          </cell>
        </row>
        <row r="542">
          <cell r="H542" t="str">
            <v>KWG GROUP HOLDINGS</v>
          </cell>
        </row>
        <row r="543">
          <cell r="H543" t="str">
            <v>KWG GROUP HOLDINGS</v>
          </cell>
        </row>
        <row r="544">
          <cell r="H544" t="str">
            <v>LONGFOR HOLDINGS LTD</v>
          </cell>
        </row>
        <row r="545">
          <cell r="H545" t="str">
            <v>LONGFOR HOLDINGS LTD</v>
          </cell>
        </row>
        <row r="546">
          <cell r="H546" t="str">
            <v>LONGFOR HOLDINGS LTD</v>
          </cell>
        </row>
        <row r="547">
          <cell r="H547" t="str">
            <v>LONGFOR HOLDINGS LTD</v>
          </cell>
        </row>
        <row r="548">
          <cell r="H548" t="str">
            <v>MODERN LAND CHINA CO LTD</v>
          </cell>
        </row>
        <row r="549">
          <cell r="H549" t="str">
            <v>MODERN LAND CHINA CO LTD</v>
          </cell>
        </row>
        <row r="550">
          <cell r="H550" t="str">
            <v>MODERN LAND CHINA CO LTD</v>
          </cell>
        </row>
        <row r="551">
          <cell r="H551" t="str">
            <v>MODERN LAND CHINA CO LTD</v>
          </cell>
        </row>
        <row r="552">
          <cell r="H552" t="str">
            <v>POWERLONG REAL ESTATE</v>
          </cell>
        </row>
        <row r="553">
          <cell r="H553" t="str">
            <v>POWERLONG REAL ESTATE</v>
          </cell>
        </row>
        <row r="554">
          <cell r="H554" t="str">
            <v>POWERLONG REAL ESTATE</v>
          </cell>
        </row>
        <row r="555">
          <cell r="H555" t="str">
            <v>POWERLONG REAL ESTATE</v>
          </cell>
        </row>
        <row r="556">
          <cell r="H556" t="str">
            <v>POWERLONG REAL ESTATE</v>
          </cell>
        </row>
        <row r="557">
          <cell r="H557" t="str">
            <v>RED SUN PROPERTIES GRP</v>
          </cell>
        </row>
        <row r="558">
          <cell r="H558" t="str">
            <v>RONSHINE CHINA</v>
          </cell>
        </row>
        <row r="559">
          <cell r="H559" t="str">
            <v>RONSHINE CHINA</v>
          </cell>
        </row>
        <row r="560">
          <cell r="H560" t="str">
            <v>NEW METRO GLOBAL LTD</v>
          </cell>
        </row>
        <row r="561">
          <cell r="H561" t="str">
            <v>NEW METRO GLOBAL LTD</v>
          </cell>
        </row>
        <row r="562">
          <cell r="H562" t="str">
            <v>NEW METRO GLOBAL LTD</v>
          </cell>
        </row>
        <row r="563">
          <cell r="H563" t="str">
            <v>SHIMAO GROUP HLDGS LTD</v>
          </cell>
        </row>
        <row r="564">
          <cell r="H564" t="str">
            <v>SINO OCEAN LD TRS III</v>
          </cell>
        </row>
        <row r="565">
          <cell r="H565" t="str">
            <v>SINO OCEAN LND TRS FIN I</v>
          </cell>
        </row>
        <row r="566">
          <cell r="H566" t="str">
            <v>SINO OCEAN LAND IV</v>
          </cell>
        </row>
        <row r="567">
          <cell r="H567" t="str">
            <v>SINO OCEAN LAND IV</v>
          </cell>
        </row>
        <row r="568">
          <cell r="H568" t="str">
            <v>SINO OCEAN LD TRS FIN II</v>
          </cell>
        </row>
        <row r="569">
          <cell r="H569" t="str">
            <v>SINO OCEAN LAND IV</v>
          </cell>
        </row>
        <row r="570">
          <cell r="H570" t="str">
            <v>SINO OCEAN LAND IV</v>
          </cell>
        </row>
        <row r="571">
          <cell r="H571" t="str">
            <v>SUNAC CHINA HOLDINGS LTD</v>
          </cell>
        </row>
        <row r="572">
          <cell r="H572" t="str">
            <v>SUNAC CHINA HOLDINGS LTD</v>
          </cell>
        </row>
        <row r="573">
          <cell r="H573" t="str">
            <v>SUNAC CHINA HOLDINGS LTD</v>
          </cell>
        </row>
        <row r="574">
          <cell r="H574" t="str">
            <v>SUNAC CHINA HOLDINGS LTD</v>
          </cell>
        </row>
        <row r="575">
          <cell r="H575" t="str">
            <v>SUNAC CHINA HOLDINGS LTD</v>
          </cell>
        </row>
        <row r="576">
          <cell r="H576" t="str">
            <v>SUNAC CHINA HOLDINGS LTD</v>
          </cell>
        </row>
        <row r="577">
          <cell r="H577" t="str">
            <v>VANKE REAL ESTATE HK</v>
          </cell>
        </row>
        <row r="578">
          <cell r="H578" t="str">
            <v>VANKE REAL ESTATE HK</v>
          </cell>
        </row>
        <row r="579">
          <cell r="H579" t="str">
            <v>VANKE REAL ESTATE HK</v>
          </cell>
        </row>
        <row r="580">
          <cell r="H580" t="str">
            <v>YUZHOU GROUP</v>
          </cell>
        </row>
        <row r="581">
          <cell r="H581" t="str">
            <v>YUZHOU GROUP</v>
          </cell>
        </row>
        <row r="582">
          <cell r="H582" t="str">
            <v>YUZHOU GROUP</v>
          </cell>
        </row>
        <row r="583">
          <cell r="H583" t="str">
            <v>YUZHOU GROUP</v>
          </cell>
        </row>
        <row r="584">
          <cell r="H584" t="str">
            <v>YUZHOU GROUP</v>
          </cell>
        </row>
        <row r="585">
          <cell r="H585" t="str">
            <v>YUZHOU GROUP</v>
          </cell>
        </row>
        <row r="586">
          <cell r="H586" t="str">
            <v>YUZHOU GROUP</v>
          </cell>
        </row>
        <row r="587">
          <cell r="H587" t="str">
            <v>ZHENRO PROPERTIES GROUP</v>
          </cell>
        </row>
        <row r="588">
          <cell r="H588" t="str">
            <v>ZHENRO PROPERTIES GROUP</v>
          </cell>
        </row>
        <row r="589">
          <cell r="H589" t="str">
            <v>ZHENRO PROPERTIES GROUP</v>
          </cell>
        </row>
        <row r="590">
          <cell r="H590" t="str">
            <v>ZHENRO PROPERTIES GROUP</v>
          </cell>
        </row>
        <row r="591">
          <cell r="H591" t="str">
            <v>ZHENRO PROPERTIES GROUP</v>
          </cell>
        </row>
        <row r="592">
          <cell r="H592" t="str">
            <v>CHAMPION MTN LTD</v>
          </cell>
        </row>
        <row r="593">
          <cell r="H593" t="str">
            <v>CK PROPERTY FINANCE MTN</v>
          </cell>
        </row>
        <row r="594">
          <cell r="H594" t="str">
            <v>HONGKONG LAND FINANCE</v>
          </cell>
        </row>
        <row r="595">
          <cell r="H595" t="str">
            <v>HONGKONG LAND FINANCE</v>
          </cell>
        </row>
        <row r="596">
          <cell r="H596" t="str">
            <v>HONGKONG LAND FINANCE</v>
          </cell>
        </row>
        <row r="597">
          <cell r="H597" t="str">
            <v>HYSAN MTN LTD</v>
          </cell>
        </row>
        <row r="598">
          <cell r="H598" t="str">
            <v>HYSAN MTN LTD</v>
          </cell>
        </row>
        <row r="599">
          <cell r="H599" t="str">
            <v>LINK FINANCE CAYMAN 2009</v>
          </cell>
        </row>
        <row r="600">
          <cell r="H600" t="str">
            <v>LINK FINANCE CAYMAN 2009</v>
          </cell>
        </row>
        <row r="601">
          <cell r="H601" t="str">
            <v>LINK FINANCE CAYMAN 2009</v>
          </cell>
        </row>
        <row r="602">
          <cell r="H602" t="str">
            <v>NAN FUNG TREASURY III</v>
          </cell>
        </row>
        <row r="603">
          <cell r="H603" t="str">
            <v>NAN FUNG TREASURY LTD</v>
          </cell>
        </row>
        <row r="604">
          <cell r="H604" t="str">
            <v>NAN FUNG TREASURY LTD</v>
          </cell>
        </row>
        <row r="605">
          <cell r="H605" t="str">
            <v>RH INTL FINANCE LTD</v>
          </cell>
        </row>
        <row r="606">
          <cell r="H606" t="str">
            <v>SUN HUNG KAI PROP (CAP)</v>
          </cell>
        </row>
        <row r="607">
          <cell r="H607" t="str">
            <v>SUN HUNG KAI PROP (CAP)</v>
          </cell>
        </row>
        <row r="608">
          <cell r="H608" t="str">
            <v>SWIRE PACIFIC MTN FIN</v>
          </cell>
        </row>
        <row r="609">
          <cell r="H609" t="str">
            <v>SWIRE PROPERT MTN FIN</v>
          </cell>
        </row>
        <row r="610">
          <cell r="H610" t="str">
            <v>WHARF REIC FINANCE BVI</v>
          </cell>
        </row>
        <row r="611">
          <cell r="H611" t="str">
            <v>WHARF REIC FINANCE BVI</v>
          </cell>
        </row>
        <row r="612">
          <cell r="H612" t="str">
            <v>WHARF REIC FINANCE BVI</v>
          </cell>
        </row>
        <row r="613">
          <cell r="H613" t="str">
            <v>WHARF REIC FINANCE BVI</v>
          </cell>
        </row>
        <row r="614">
          <cell r="H614" t="str">
            <v>ALLIANZ SE</v>
          </cell>
        </row>
        <row r="615">
          <cell r="H615" t="str">
            <v>BNP PARIBAS</v>
          </cell>
        </row>
        <row r="616">
          <cell r="H616" t="str">
            <v>BNP PARIBAS</v>
          </cell>
        </row>
        <row r="617">
          <cell r="H617" t="str">
            <v>BNP PARIBAS</v>
          </cell>
        </row>
        <row r="618">
          <cell r="H618" t="str">
            <v>BPCE SA</v>
          </cell>
        </row>
        <row r="619">
          <cell r="H619" t="str">
            <v>CITIGROUP INC</v>
          </cell>
        </row>
        <row r="620">
          <cell r="H620" t="str">
            <v>COMMERZBANK AG</v>
          </cell>
        </row>
        <row r="621">
          <cell r="H621" t="str">
            <v>CREDIT AGRICOLE LONDON</v>
          </cell>
        </row>
        <row r="622">
          <cell r="H622" t="str">
            <v>CREDIT AGRICOLE SA</v>
          </cell>
        </row>
        <row r="623">
          <cell r="H623" t="str">
            <v>DEUTSCHE BANK AG</v>
          </cell>
        </row>
        <row r="624">
          <cell r="H624" t="str">
            <v>EFG INTERNATIONAL AG</v>
          </cell>
        </row>
        <row r="625">
          <cell r="H625" t="str">
            <v>ELECTRICITE DE FRANCE SA</v>
          </cell>
        </row>
        <row r="626">
          <cell r="H626" t="str">
            <v>GENERAL MOTORS FINL CO</v>
          </cell>
        </row>
        <row r="627">
          <cell r="H627" t="str">
            <v>GOODYEAR TIRE &amp; RUBBER</v>
          </cell>
        </row>
        <row r="628">
          <cell r="H628" t="str">
            <v>GOODYEAR TIRE &amp; RUBBER</v>
          </cell>
        </row>
        <row r="629">
          <cell r="H629" t="str">
            <v>ING GROEP NV</v>
          </cell>
        </row>
        <row r="630">
          <cell r="H630" t="str">
            <v>ING GROEP NV</v>
          </cell>
        </row>
        <row r="631">
          <cell r="H631" t="str">
            <v>JAGUAR LAND ROVER AUTOMO</v>
          </cell>
        </row>
        <row r="632">
          <cell r="H632" t="str">
            <v>PHOENIX GRP HLD PLC</v>
          </cell>
        </row>
        <row r="633">
          <cell r="H633" t="str">
            <v>STANDARD CHARTERED PLC</v>
          </cell>
        </row>
        <row r="634">
          <cell r="H634" t="str">
            <v>STANDARD CHARTERED PLC</v>
          </cell>
        </row>
        <row r="635">
          <cell r="H635" t="str">
            <v>STANDARD CHARTERED PLC</v>
          </cell>
        </row>
        <row r="636">
          <cell r="H636" t="str">
            <v>STANDARD CHARTERED PLC</v>
          </cell>
        </row>
        <row r="637">
          <cell r="H637" t="str">
            <v>STANDARD CHARTERED PLC</v>
          </cell>
        </row>
        <row r="638">
          <cell r="H638" t="str">
            <v>STANDARD CHARTERED PLC</v>
          </cell>
        </row>
        <row r="639">
          <cell r="H639" t="str">
            <v>STANDARD CHARTERED PLC</v>
          </cell>
        </row>
        <row r="640">
          <cell r="H640" t="str">
            <v>SWEDBANK AB</v>
          </cell>
        </row>
        <row r="641">
          <cell r="H641" t="str">
            <v>SWISS RE FINANCE LUX</v>
          </cell>
        </row>
        <row r="642">
          <cell r="H642" t="str">
            <v>UBS GROUP AG</v>
          </cell>
        </row>
        <row r="643">
          <cell r="H643" t="str">
            <v>UBS GROUP AG</v>
          </cell>
        </row>
        <row r="644">
          <cell r="H644" t="str">
            <v>UBS GROUP AG</v>
          </cell>
        </row>
        <row r="645">
          <cell r="H645" t="str">
            <v>ULTRAPAR INTERNATIONL SA</v>
          </cell>
        </row>
        <row r="646">
          <cell r="H646" t="str">
            <v>VODAFONE GROUP PLC</v>
          </cell>
        </row>
        <row r="647">
          <cell r="H647" t="str">
            <v>WESTERN DIGITAL CORP</v>
          </cell>
        </row>
        <row r="648">
          <cell r="H648" t="str">
            <v>ANHUI TRANSPORTATION HK</v>
          </cell>
        </row>
        <row r="649">
          <cell r="H649" t="str">
            <v>SOAR WISE LTD</v>
          </cell>
        </row>
        <row r="650">
          <cell r="H650" t="str">
            <v>BANK OF CHINA/SYDNEY</v>
          </cell>
        </row>
        <row r="651">
          <cell r="H651" t="str">
            <v>AMIPEACE LTD</v>
          </cell>
        </row>
        <row r="652">
          <cell r="H652" t="str">
            <v>BANK OF CHINA/HONG KONG</v>
          </cell>
        </row>
        <row r="653">
          <cell r="H653" t="str">
            <v>BANK OF CHINA/LONDON</v>
          </cell>
        </row>
        <row r="654">
          <cell r="H654" t="str">
            <v>AMIPEACE LTD</v>
          </cell>
        </row>
        <row r="655">
          <cell r="H655" t="str">
            <v>BK OF CHINA/JOHANNESBURG</v>
          </cell>
        </row>
        <row r="656">
          <cell r="H656" t="str">
            <v>BANK OF CHINA/HONG KONG</v>
          </cell>
        </row>
        <row r="657">
          <cell r="H657" t="str">
            <v>BANK OF CHINA/SYDNEY</v>
          </cell>
        </row>
        <row r="658">
          <cell r="H658" t="str">
            <v>AMIPEACE LTD</v>
          </cell>
        </row>
        <row r="659">
          <cell r="H659" t="str">
            <v>BANK OF CHINA/HONG KONG</v>
          </cell>
        </row>
        <row r="660">
          <cell r="H660" t="str">
            <v>BANK OF CHINA/HONG KONG</v>
          </cell>
        </row>
        <row r="661">
          <cell r="H661" t="str">
            <v>CHANG DEVELOPMENT INT</v>
          </cell>
        </row>
        <row r="662">
          <cell r="H662" t="str">
            <v>CHANG DEVELOPMENT INT</v>
          </cell>
        </row>
        <row r="663">
          <cell r="H663" t="str">
            <v>CDBL FUNDING 1</v>
          </cell>
        </row>
        <row r="664">
          <cell r="H664" t="str">
            <v>CDBL FUNDING TWO</v>
          </cell>
        </row>
        <row r="665">
          <cell r="H665" t="str">
            <v>CDBL FUNDING TWO</v>
          </cell>
        </row>
        <row r="666">
          <cell r="H666" t="str">
            <v>CDBL FUNDING TWO</v>
          </cell>
        </row>
        <row r="667">
          <cell r="H667" t="str">
            <v>FRANSHION BRILLIANT LTD</v>
          </cell>
        </row>
        <row r="668">
          <cell r="H668" t="str">
            <v>FRANSHION BRILLIANT LTD</v>
          </cell>
        </row>
        <row r="669">
          <cell r="H669" t="str">
            <v>FRANSHION BRILLIANT LTD</v>
          </cell>
        </row>
        <row r="670">
          <cell r="H670" t="str">
            <v>FRANSHION BRILLIANT LTD</v>
          </cell>
        </row>
        <row r="671">
          <cell r="H671" t="str">
            <v>CIFI HOLDINGS GROUP</v>
          </cell>
        </row>
        <row r="672">
          <cell r="H672" t="str">
            <v>XINGSHENG BVI CO LTD</v>
          </cell>
        </row>
        <row r="673">
          <cell r="H673" t="str">
            <v>CMB INTERNATIONAL LEASIN</v>
          </cell>
        </row>
        <row r="674">
          <cell r="H674" t="str">
            <v>CMB INTERNATIONAL LEASIN</v>
          </cell>
        </row>
        <row r="675">
          <cell r="H675" t="str">
            <v>CNOOC FINANCE 2013 LTD</v>
          </cell>
        </row>
        <row r="676">
          <cell r="H676" t="str">
            <v>CNOOC FINANCE 2013 LTD</v>
          </cell>
        </row>
        <row r="677">
          <cell r="H677" t="str">
            <v>CNOOC FINANCE 2015 US</v>
          </cell>
        </row>
        <row r="678">
          <cell r="H678" t="str">
            <v>CNOOC FINANCE 2014 ULC</v>
          </cell>
        </row>
        <row r="679">
          <cell r="H679" t="str">
            <v>CNOOC FINANCE 2012 LTD</v>
          </cell>
        </row>
        <row r="680">
          <cell r="H680" t="str">
            <v>CNOOC FINANCE 2003 LTD</v>
          </cell>
        </row>
        <row r="681">
          <cell r="H681" t="str">
            <v>CNOOC FINANCE 2011 LTD</v>
          </cell>
        </row>
        <row r="682">
          <cell r="H682" t="str">
            <v>CNOOC PETROLEUM NORTH</v>
          </cell>
        </row>
        <row r="683">
          <cell r="H683" t="str">
            <v>CNOOC PETROLEUM NORTH</v>
          </cell>
        </row>
        <row r="684">
          <cell r="H684" t="str">
            <v>CNOOC PETROLEUM NORTH</v>
          </cell>
        </row>
        <row r="685">
          <cell r="H685" t="str">
            <v>CNOOC PETROLEUM NORTH</v>
          </cell>
        </row>
        <row r="686">
          <cell r="H686" t="str">
            <v>CNOOC PETROLEUM NORTH</v>
          </cell>
        </row>
        <row r="687">
          <cell r="H687" t="str">
            <v>SMART INSIGHT INTL LTD</v>
          </cell>
        </row>
        <row r="688">
          <cell r="H688" t="str">
            <v>DONGXING VOYAGE CO LTD</v>
          </cell>
        </row>
        <row r="689">
          <cell r="H689" t="str">
            <v>EXCELLENCE COM MGMT</v>
          </cell>
        </row>
        <row r="690">
          <cell r="H690" t="str">
            <v>EXCELLENCE COM MGMT</v>
          </cell>
        </row>
        <row r="691">
          <cell r="H691" t="str">
            <v>EXPORT-IMPORT BANK CHINA</v>
          </cell>
        </row>
        <row r="692">
          <cell r="H692" t="str">
            <v>CHINA GREATWALL VI</v>
          </cell>
        </row>
        <row r="693">
          <cell r="H693" t="str">
            <v>GANSU ELECTIC POWER</v>
          </cell>
        </row>
        <row r="694">
          <cell r="H694" t="str">
            <v>GUANGXI COMM INVEST GR</v>
          </cell>
        </row>
        <row r="695">
          <cell r="H695" t="str">
            <v>GX FINANCIAL INV GROUP</v>
          </cell>
        </row>
        <row r="696">
          <cell r="H696" t="str">
            <v>SCI HK DEVELOPMENT LTD</v>
          </cell>
        </row>
        <row r="697">
          <cell r="H697" t="str">
            <v>HENAN WATER INVESTMENT</v>
          </cell>
        </row>
        <row r="698">
          <cell r="H698" t="str">
            <v>HONGKONG INTL QINGDAO</v>
          </cell>
        </row>
        <row r="699">
          <cell r="H699" t="str">
            <v>HONGKONG INTL QINGDAO</v>
          </cell>
        </row>
        <row r="700">
          <cell r="H700" t="str">
            <v>SINOSING SERV P L</v>
          </cell>
        </row>
        <row r="701">
          <cell r="H701" t="str">
            <v>ZHONGYUAN ZHICHE</v>
          </cell>
        </row>
        <row r="702">
          <cell r="H702" t="str">
            <v>HUZHOU CITY INV DEV GP</v>
          </cell>
        </row>
        <row r="703">
          <cell r="H703" t="str">
            <v>HUZHOU CITY INV DEV GP</v>
          </cell>
        </row>
        <row r="704">
          <cell r="H704" t="str">
            <v>FUYANG CHENGTOU GROUP HK</v>
          </cell>
        </row>
        <row r="705">
          <cell r="H705" t="str">
            <v>IND &amp; COMM BK CHINA/NY</v>
          </cell>
        </row>
        <row r="706">
          <cell r="H706" t="str">
            <v>IND &amp; COMM BK CHN/SYDNEY</v>
          </cell>
        </row>
        <row r="707">
          <cell r="H707" t="str">
            <v>IND &amp; COMM BK CHN/SYDNEY</v>
          </cell>
        </row>
        <row r="708">
          <cell r="H708" t="str">
            <v>IND &amp; COMM BK CHN/SYDNEY</v>
          </cell>
        </row>
        <row r="709">
          <cell r="H709" t="str">
            <v>REPUBLIC OF INDONESIA</v>
          </cell>
        </row>
        <row r="710">
          <cell r="H710" t="str">
            <v>IQIYI INC</v>
          </cell>
        </row>
        <row r="711">
          <cell r="H711" t="str">
            <v>JINGMING YUANTONG DEV</v>
          </cell>
        </row>
        <row r="712">
          <cell r="H712" t="str">
            <v>JINGMING YUANTONG DEV</v>
          </cell>
        </row>
        <row r="713">
          <cell r="H713" t="str">
            <v>JINAN HI TECH GROUP</v>
          </cell>
        </row>
        <row r="714">
          <cell r="H714" t="str">
            <v>JINAN URB CONST INTL INV</v>
          </cell>
        </row>
        <row r="715">
          <cell r="H715" t="str">
            <v>JINAN URB CONST INTL INV</v>
          </cell>
        </row>
        <row r="716">
          <cell r="H716" t="str">
            <v>NXP BV/NXP FDG/NXP USA</v>
          </cell>
        </row>
        <row r="717">
          <cell r="H717" t="str">
            <v>NXP BV/NXP FDG/NXP USA</v>
          </cell>
        </row>
        <row r="718">
          <cell r="H718" t="str">
            <v>NXP BV/NXP FDG/NXP USA</v>
          </cell>
        </row>
        <row r="719">
          <cell r="H719" t="str">
            <v>NXP BV/NXP FDG/NXP USA</v>
          </cell>
        </row>
        <row r="720">
          <cell r="H720" t="str">
            <v>NXP BV/NXP FDG/NXP USA</v>
          </cell>
        </row>
        <row r="721">
          <cell r="H721" t="str">
            <v>NXP BV/NXP FDG/NXP USA</v>
          </cell>
        </row>
        <row r="722">
          <cell r="H722" t="str">
            <v>NXP BV/NXP FDG/NXP USA</v>
          </cell>
        </row>
        <row r="723">
          <cell r="H723" t="str">
            <v>NXP BV/NXP FDG/NXP USA</v>
          </cell>
        </row>
        <row r="724">
          <cell r="H724" t="str">
            <v>NXP BV/NXP FDG/NXP USA</v>
          </cell>
        </row>
        <row r="725">
          <cell r="H725" t="str">
            <v>NXP BV/NXP FDG/NXP USA</v>
          </cell>
        </row>
        <row r="726">
          <cell r="H726" t="str">
            <v>NXP BV/NXP FDG/NXP USA</v>
          </cell>
        </row>
        <row r="727">
          <cell r="H727" t="str">
            <v>NXP BV/NXP FDG/NXP USA</v>
          </cell>
        </row>
        <row r="728">
          <cell r="H728" t="str">
            <v>NXP BV/NXP FDG/NXP USA</v>
          </cell>
        </row>
        <row r="729">
          <cell r="H729" t="str">
            <v>NXP BV/NXP FDG/NXP USA</v>
          </cell>
        </row>
        <row r="730">
          <cell r="H730" t="str">
            <v>NXP BV/NXP FDG/NXP USA</v>
          </cell>
        </row>
        <row r="731">
          <cell r="H731" t="str">
            <v>NXP BV/NXP FDG/NXP USA</v>
          </cell>
        </row>
        <row r="732">
          <cell r="H732" t="str">
            <v>NXP BV/NXP FDG/NXP USA</v>
          </cell>
        </row>
        <row r="733">
          <cell r="H733" t="str">
            <v>NXP BV/NXP FUNDING LLC</v>
          </cell>
        </row>
        <row r="734">
          <cell r="H734" t="str">
            <v>NXP BV/NXP FUNDING LLC</v>
          </cell>
        </row>
        <row r="735">
          <cell r="H735" t="str">
            <v>NXP BV/NXP FUNDING LLC</v>
          </cell>
        </row>
        <row r="736">
          <cell r="H736" t="str">
            <v>CH ORIENT SECURITIES</v>
          </cell>
        </row>
        <row r="737">
          <cell r="H737" t="str">
            <v>PDD HOLDINGS INC</v>
          </cell>
        </row>
        <row r="738">
          <cell r="H738" t="str">
            <v>PDD HOLDINGS INC</v>
          </cell>
        </row>
        <row r="739">
          <cell r="H739" t="str">
            <v>PH STATE OWNED</v>
          </cell>
        </row>
        <row r="740">
          <cell r="H740" t="str">
            <v>PROSUS NV</v>
          </cell>
        </row>
        <row r="741">
          <cell r="H741" t="str">
            <v>PROSUS NV</v>
          </cell>
        </row>
        <row r="742">
          <cell r="H742" t="str">
            <v>PROSUS NV</v>
          </cell>
        </row>
        <row r="743">
          <cell r="H743" t="str">
            <v>PROSUS NV</v>
          </cell>
        </row>
        <row r="744">
          <cell r="H744" t="str">
            <v>PROSUS NV</v>
          </cell>
        </row>
        <row r="745">
          <cell r="H745" t="str">
            <v>PROSUS NV</v>
          </cell>
        </row>
        <row r="746">
          <cell r="H746" t="str">
            <v>PROSUS NV</v>
          </cell>
        </row>
        <row r="747">
          <cell r="H747" t="str">
            <v>PROSUS NV</v>
          </cell>
        </row>
        <row r="748">
          <cell r="H748" t="str">
            <v>QUZHOU STATE CAPITAL</v>
          </cell>
        </row>
        <row r="749">
          <cell r="H749" t="str">
            <v>QUZHOU COMM INV GRP</v>
          </cell>
        </row>
        <row r="750">
          <cell r="H750" t="str">
            <v>SINOCHEM OFFSHORE CAPITA</v>
          </cell>
        </row>
        <row r="751">
          <cell r="H751" t="str">
            <v>SINOCHEM OFFSHORE CAPITA</v>
          </cell>
        </row>
        <row r="752">
          <cell r="H752" t="str">
            <v>SINOCHEM OFFSHORE CAPITA</v>
          </cell>
        </row>
        <row r="753">
          <cell r="H753" t="str">
            <v>SINOCHEM OFFSHORE CAPITA</v>
          </cell>
        </row>
        <row r="754">
          <cell r="H754" t="str">
            <v>CHINA SOUTHERN PW GRID</v>
          </cell>
        </row>
        <row r="755">
          <cell r="H755" t="str">
            <v>SHANGYU ST INV OPE</v>
          </cell>
        </row>
        <row r="756">
          <cell r="H756" t="str">
            <v>US TREASURY N/B</v>
          </cell>
        </row>
        <row r="757">
          <cell r="H757" t="str">
            <v>US TREASURY N/B</v>
          </cell>
        </row>
        <row r="758">
          <cell r="H758" t="str">
            <v>US TREASURY N/B</v>
          </cell>
        </row>
        <row r="759">
          <cell r="H759" t="str">
            <v>US TREASURY N/B</v>
          </cell>
        </row>
        <row r="760">
          <cell r="H760" t="str">
            <v>US TREASURY N/B</v>
          </cell>
        </row>
        <row r="761">
          <cell r="H761" t="str">
            <v>US TREASURY N/B</v>
          </cell>
        </row>
        <row r="762">
          <cell r="H762" t="str">
            <v>US TREASURY N/B</v>
          </cell>
        </row>
        <row r="763">
          <cell r="H763" t="str">
            <v>US TREASURY N/B</v>
          </cell>
        </row>
        <row r="764">
          <cell r="H764" t="str">
            <v>US TREASURY N/B</v>
          </cell>
        </row>
        <row r="765">
          <cell r="H765" t="str">
            <v>US TREASURY N/B</v>
          </cell>
        </row>
        <row r="766">
          <cell r="H766" t="str">
            <v>US TREASURY N/B</v>
          </cell>
        </row>
        <row r="767">
          <cell r="H767" t="str">
            <v>ZHONGSHENG GROUP</v>
          </cell>
        </row>
        <row r="768">
          <cell r="H768" t="str">
            <v>ZHENGZHOU URBAN CONSTRUC</v>
          </cell>
        </row>
        <row r="769">
          <cell r="H769" t="str">
            <v>ZHEJIANG EXPRESSWAY CO</v>
          </cell>
        </row>
        <row r="770">
          <cell r="H770" t="str">
            <v>ZHAOQING GUOLIAN INVESTM</v>
          </cell>
        </row>
        <row r="771">
          <cell r="H771" t="str">
            <v>ZHOUSHAN INVEST GROUP</v>
          </cell>
        </row>
        <row r="772">
          <cell r="H772" t="str">
            <v>ZHUZHOU CITY CONSTRUCT</v>
          </cell>
        </row>
        <row r="773">
          <cell r="H773" t="str">
            <v>ZHENGZHOU METRO GROUP</v>
          </cell>
        </row>
        <row r="774">
          <cell r="H774" t="str">
            <v>FORTUNE STAR BVI LTD</v>
          </cell>
        </row>
        <row r="775">
          <cell r="H775" t="str">
            <v>FORTUNE STAR BVI LTD</v>
          </cell>
        </row>
        <row r="776">
          <cell r="H776" t="str">
            <v>SHUI ON DEVELOPMENT HLDG</v>
          </cell>
        </row>
        <row r="777">
          <cell r="H777" t="str">
            <v>US TREASURY N/B</v>
          </cell>
        </row>
        <row r="778">
          <cell r="H778" t="str">
            <v>TEQU MAYFLOWER LTD</v>
          </cell>
        </row>
        <row r="779">
          <cell r="H779" t="str">
            <v>CHINA GOVERNMENT BOND</v>
          </cell>
        </row>
        <row r="780">
          <cell r="H780" t="str">
            <v>CHINA GOVERNMENT BOND</v>
          </cell>
        </row>
        <row r="781">
          <cell r="H781" t="str">
            <v>CHINA GOVERNMENT BOND</v>
          </cell>
        </row>
        <row r="782">
          <cell r="H782" t="str">
            <v>CHINA GOVERNMENT BOND</v>
          </cell>
        </row>
        <row r="783">
          <cell r="H783" t="str">
            <v>CHINA GOVERNMENT BOND</v>
          </cell>
        </row>
        <row r="784">
          <cell r="H784" t="str">
            <v>CHINA GOVERNMENT BOND</v>
          </cell>
        </row>
        <row r="785">
          <cell r="H785" t="str">
            <v>CHINA GOVERNMENT BOND</v>
          </cell>
        </row>
        <row r="786">
          <cell r="H786" t="str">
            <v>CHINA GOVERNMENT BOND</v>
          </cell>
        </row>
        <row r="787">
          <cell r="H787" t="str">
            <v>CHINA GOVERNMENT BOND</v>
          </cell>
        </row>
        <row r="788">
          <cell r="H788" t="str">
            <v>CHINA GOVERNMENT BOND</v>
          </cell>
        </row>
        <row r="789">
          <cell r="H789" t="str">
            <v>CHINA GOVERNMENT BOND</v>
          </cell>
        </row>
        <row r="790">
          <cell r="H790" t="str">
            <v>CHINA GOVERNMENT BOND</v>
          </cell>
        </row>
        <row r="791">
          <cell r="H791" t="str">
            <v>CHINA GOVERNMENT BOND</v>
          </cell>
        </row>
        <row r="792">
          <cell r="H792" t="str">
            <v>CHINA GOVERNMENT BOND</v>
          </cell>
        </row>
        <row r="793">
          <cell r="H793" t="str">
            <v>CHINA GOVERNMENT BOND</v>
          </cell>
        </row>
        <row r="794">
          <cell r="H794" t="str">
            <v>CHINA GOVERNMENT BOND</v>
          </cell>
        </row>
        <row r="795">
          <cell r="H795" t="str">
            <v>HONG KONG</v>
          </cell>
        </row>
        <row r="796">
          <cell r="H796" t="str">
            <v>HONG KONG</v>
          </cell>
        </row>
        <row r="797">
          <cell r="H797" t="str">
            <v>HONG KONG</v>
          </cell>
        </row>
        <row r="798">
          <cell r="H798" t="str">
            <v>HONG KONG</v>
          </cell>
        </row>
        <row r="799">
          <cell r="H799" t="str">
            <v>HONG KONG</v>
          </cell>
        </row>
        <row r="800">
          <cell r="H800" t="str">
            <v>HONG KONG</v>
          </cell>
        </row>
        <row r="801">
          <cell r="H801" t="str">
            <v>HONG KONG</v>
          </cell>
        </row>
        <row r="802">
          <cell r="H802" t="str">
            <v>AGRICULTURAL BK CHINA/HK</v>
          </cell>
        </row>
        <row r="803">
          <cell r="H803" t="str">
            <v>AGRICUL DEV BANK CHINA</v>
          </cell>
        </row>
        <row r="804">
          <cell r="H804" t="str">
            <v>AGRICUL DEV BANK CHINA</v>
          </cell>
        </row>
        <row r="805">
          <cell r="H805" t="str">
            <v>AGRICUL DEV BANK CHINA</v>
          </cell>
        </row>
        <row r="806">
          <cell r="H806" t="str">
            <v>BK OF COMMUNICATIONS/HK</v>
          </cell>
        </row>
        <row r="807">
          <cell r="H807" t="str">
            <v>BANK OF CHINA/HONG KONG</v>
          </cell>
        </row>
        <row r="808">
          <cell r="H808" t="str">
            <v>BANK OF CHINA/MACAU</v>
          </cell>
        </row>
        <row r="809">
          <cell r="H809" t="str">
            <v>BANK OF CHINA/SYDNEY</v>
          </cell>
        </row>
        <row r="810">
          <cell r="H810" t="str">
            <v>BANK OF CHINA/MACAU</v>
          </cell>
        </row>
        <row r="811">
          <cell r="H811" t="str">
            <v>BANK OF CHINA/LUXEMBOURG</v>
          </cell>
        </row>
        <row r="812">
          <cell r="H812" t="str">
            <v>CHINA CONSTRUCT BK ASIA</v>
          </cell>
        </row>
        <row r="813">
          <cell r="H813" t="str">
            <v>CHINA DEVELOPMENT BANK</v>
          </cell>
        </row>
        <row r="814">
          <cell r="H814" t="str">
            <v>CHINA DEVELOPMENT BK/HK</v>
          </cell>
        </row>
        <row r="815">
          <cell r="H815" t="str">
            <v>CHINA EVERBRIGHT BANK/HK</v>
          </cell>
        </row>
        <row r="816">
          <cell r="H816" t="str">
            <v>CHINA MINSHENG BKG/HK</v>
          </cell>
        </row>
        <row r="817">
          <cell r="H817" t="str">
            <v>CMS INTNTNL GEMSTONE</v>
          </cell>
        </row>
        <row r="818">
          <cell r="H818" t="str">
            <v>CSCIF ASIA LTD</v>
          </cell>
        </row>
        <row r="819">
          <cell r="H819" t="str">
            <v>CSCIF ASIA LTD</v>
          </cell>
        </row>
        <row r="820">
          <cell r="H820" t="str">
            <v>CSI MTN LTD</v>
          </cell>
        </row>
        <row r="821">
          <cell r="H821" t="str">
            <v>FIRST ABU DHABI BANK PJS</v>
          </cell>
        </row>
        <row r="822">
          <cell r="H822" t="str">
            <v>FIRST ABU DHABI BANK PJS</v>
          </cell>
        </row>
        <row r="823">
          <cell r="H823" t="str">
            <v>FIRST ABU DHABI BANK PJS</v>
          </cell>
        </row>
        <row r="824">
          <cell r="H824" t="str">
            <v>HAITONG INTL FIN HLDGS</v>
          </cell>
        </row>
        <row r="825">
          <cell r="H825" t="str">
            <v>HSBC HOLDINGS PLC</v>
          </cell>
        </row>
        <row r="826">
          <cell r="H826" t="str">
            <v>IND &amp; COMM BK CHINA/SG</v>
          </cell>
        </row>
        <row r="827">
          <cell r="H827" t="str">
            <v>IND &amp; COM B C/DUBAI DIFC</v>
          </cell>
        </row>
        <row r="828">
          <cell r="H828" t="str">
            <v>PIONEER REWARD LTD</v>
          </cell>
        </row>
        <row r="829">
          <cell r="H829" t="str">
            <v>QNB FINANCE LTD</v>
          </cell>
        </row>
        <row r="830">
          <cell r="H830" t="str">
            <v>QNB FINANCE LTD</v>
          </cell>
        </row>
        <row r="831">
          <cell r="H831" t="str">
            <v>QNB FINANCE LTD</v>
          </cell>
        </row>
        <row r="832">
          <cell r="H832" t="str">
            <v>QNB FINANCE LTD</v>
          </cell>
        </row>
        <row r="833">
          <cell r="H833" t="str">
            <v>SWIRE PROPERT MTN FIN</v>
          </cell>
        </row>
        <row r="834">
          <cell r="H834" t="str">
            <v>SWIRE PROPERT MTN FIN</v>
          </cell>
        </row>
        <row r="835">
          <cell r="H835" t="str">
            <v>WHARF REIC FINANCE BVI</v>
          </cell>
        </row>
        <row r="836">
          <cell r="H836" t="str">
            <v>CHINA EDUCATION GROUP</v>
          </cell>
        </row>
        <row r="837">
          <cell r="H837" t="str">
            <v>FONTERRA COOPERATIVE GRP</v>
          </cell>
        </row>
        <row r="838">
          <cell r="H838" t="str">
            <v>HONG KONG MORTGAGE CORP</v>
          </cell>
        </row>
        <row r="839">
          <cell r="H839" t="str">
            <v>HONG KONG MORTGAGE CORP</v>
          </cell>
        </row>
        <row r="840">
          <cell r="H840" t="str">
            <v>HYUNDAI CAPITAL SERVICES</v>
          </cell>
        </row>
        <row r="841">
          <cell r="H841" t="str">
            <v>AGRICULTURAL BK CHINA/SG</v>
          </cell>
        </row>
        <row r="842">
          <cell r="H842" t="str">
            <v>AIA GROUP LTD</v>
          </cell>
        </row>
        <row r="843">
          <cell r="H843" t="str">
            <v>ANTON OILFIELD SERV GRP/</v>
          </cell>
        </row>
        <row r="844">
          <cell r="H844" t="str">
            <v>AUST &amp; NZ BANKING GROUP</v>
          </cell>
        </row>
        <row r="845">
          <cell r="H845" t="str">
            <v>AUST &amp; NZ BANKING GROUP</v>
          </cell>
        </row>
        <row r="846">
          <cell r="H846" t="str">
            <v>AUST &amp; NZ BANKING GROUP</v>
          </cell>
        </row>
        <row r="847">
          <cell r="H847" t="str">
            <v>AUST &amp; NZ BANKING GROUP</v>
          </cell>
        </row>
        <row r="848">
          <cell r="H848" t="str">
            <v>BANK OF EAST ASIA LTD</v>
          </cell>
        </row>
        <row r="849">
          <cell r="H849" t="str">
            <v>BANK OF EAST ASIA LTD</v>
          </cell>
        </row>
        <row r="850">
          <cell r="H850" t="str">
            <v>BNP PARIBAS</v>
          </cell>
        </row>
        <row r="851">
          <cell r="H851" t="str">
            <v>BNP PARIBAS</v>
          </cell>
        </row>
        <row r="852">
          <cell r="H852" t="str">
            <v>BANK OF COMMUNICATION HK</v>
          </cell>
        </row>
        <row r="853">
          <cell r="H853" t="str">
            <v>BANK OF COMMUNICATION HK</v>
          </cell>
        </row>
        <row r="854">
          <cell r="H854" t="str">
            <v>BANK OF COMMUNICATIONS</v>
          </cell>
        </row>
        <row r="855">
          <cell r="H855" t="str">
            <v>BRIGHT FOOD SINGAPORE</v>
          </cell>
        </row>
        <row r="856">
          <cell r="H856" t="str">
            <v>CITIGROUP INC</v>
          </cell>
        </row>
        <row r="857">
          <cell r="H857" t="str">
            <v>CATHAY PAC MTN FIN HK</v>
          </cell>
        </row>
        <row r="858">
          <cell r="H858" t="str">
            <v>CSCEC FINANCE CAYMAN II</v>
          </cell>
        </row>
        <row r="859">
          <cell r="H859" t="str">
            <v>CHINA MERCHANTS BANK/LUX</v>
          </cell>
        </row>
        <row r="860">
          <cell r="H860" t="str">
            <v>CHONG HING BANK LTD</v>
          </cell>
        </row>
        <row r="861">
          <cell r="H861" t="str">
            <v>CHONG HING BANK LTD</v>
          </cell>
        </row>
        <row r="862">
          <cell r="H862" t="str">
            <v>CICC HK FINANCE 2016 MTN</v>
          </cell>
        </row>
        <row r="863">
          <cell r="H863" t="str">
            <v>CICC HK FINANCE 2016 MTN</v>
          </cell>
        </row>
        <row r="864">
          <cell r="H864" t="str">
            <v>CHINA CITIC BANK INTL</v>
          </cell>
        </row>
        <row r="865">
          <cell r="H865" t="str">
            <v>OCEAN LAUREL CO LTD</v>
          </cell>
        </row>
        <row r="866">
          <cell r="H866" t="str">
            <v>CITIC</v>
          </cell>
        </row>
        <row r="867">
          <cell r="H867" t="str">
            <v>ITOCHU CORP</v>
          </cell>
        </row>
        <row r="868">
          <cell r="H868" t="str">
            <v>CHEUNG KONG INFRA FIN BV</v>
          </cell>
        </row>
        <row r="869">
          <cell r="H869" t="str">
            <v>CHINA TAIPING INSURANCE</v>
          </cell>
        </row>
        <row r="870">
          <cell r="H870" t="str">
            <v>DELTA AIR LINES INC</v>
          </cell>
        </row>
        <row r="871">
          <cell r="H871" t="str">
            <v>DEUTSCHE BANK AG</v>
          </cell>
        </row>
        <row r="872">
          <cell r="H872" t="str">
            <v>DELL INT LLC / EMC CORP</v>
          </cell>
        </row>
        <row r="873">
          <cell r="H873" t="str">
            <v>GF FINANCIAL HLD BVI</v>
          </cell>
        </row>
        <row r="874">
          <cell r="H874" t="str">
            <v>HONG KONG GOVERNMENT</v>
          </cell>
        </row>
        <row r="875">
          <cell r="H875" t="str">
            <v>HONG KONG</v>
          </cell>
        </row>
        <row r="876">
          <cell r="H876" t="str">
            <v>HONG KONG</v>
          </cell>
        </row>
        <row r="877">
          <cell r="H877" t="str">
            <v>HUARONG FINANCE 2017 CO</v>
          </cell>
        </row>
        <row r="878">
          <cell r="H878" t="str">
            <v>HUARONG FINANCE 2019</v>
          </cell>
        </row>
        <row r="879">
          <cell r="H879" t="str">
            <v>HUARONG FINANCE 2017 CO</v>
          </cell>
        </row>
        <row r="880">
          <cell r="H880" t="str">
            <v>HUARONG FINANCE 2019</v>
          </cell>
        </row>
        <row r="881">
          <cell r="H881" t="str">
            <v>HSBC SFH FRANCE</v>
          </cell>
        </row>
        <row r="882">
          <cell r="H882" t="str">
            <v>HSBC HOLDINGS PLC</v>
          </cell>
        </row>
        <row r="883">
          <cell r="H883" t="str">
            <v>HSBC HOLDINGS PLC</v>
          </cell>
        </row>
        <row r="884">
          <cell r="H884" t="str">
            <v>HSBC HOLDINGS PLC</v>
          </cell>
        </row>
        <row r="885">
          <cell r="H885" t="str">
            <v>HSBC HOLDINGS PLC</v>
          </cell>
        </row>
        <row r="886">
          <cell r="H886" t="str">
            <v>HSBC HOLDINGS PLC</v>
          </cell>
        </row>
        <row r="887">
          <cell r="H887" t="str">
            <v>HSBC HOLDINGS PLC</v>
          </cell>
        </row>
        <row r="888">
          <cell r="H888" t="str">
            <v>HSBC HOLDINGS PLC</v>
          </cell>
        </row>
        <row r="889">
          <cell r="H889" t="str">
            <v>HAITONG INTL SECURITIES</v>
          </cell>
        </row>
        <row r="890">
          <cell r="H890" t="str">
            <v>HYUNDAI CAPITAL SERVICES</v>
          </cell>
        </row>
        <row r="891">
          <cell r="H891" t="str">
            <v>JPMORGAN CHASE &amp; CO</v>
          </cell>
        </row>
        <row r="892">
          <cell r="H892" t="str">
            <v>JPMORGAN CHASE &amp; CO</v>
          </cell>
        </row>
        <row r="893">
          <cell r="H893" t="str">
            <v>LG CHEM LTD</v>
          </cell>
        </row>
        <row r="894">
          <cell r="H894" t="str">
            <v>LG CHEM LTD</v>
          </cell>
        </row>
        <row r="895">
          <cell r="H895" t="str">
            <v>LI &amp; FUNG LTD</v>
          </cell>
        </row>
        <row r="896">
          <cell r="H896" t="str">
            <v>NANYANG COMMERCIAL BANK</v>
          </cell>
        </row>
        <row r="897">
          <cell r="H897" t="str">
            <v>NANYANG COMMERCIAL BANK</v>
          </cell>
        </row>
        <row r="898">
          <cell r="H898" t="str">
            <v>NANYANG COMMERCIAL BANK</v>
          </cell>
        </row>
        <row r="899">
          <cell r="H899" t="str">
            <v>GC TREASURY CENTRE CO</v>
          </cell>
        </row>
        <row r="900">
          <cell r="H900" t="str">
            <v>GC TREASURY CENTRE CO</v>
          </cell>
        </row>
        <row r="901">
          <cell r="H901" t="str">
            <v>UBS GROUP AG</v>
          </cell>
        </row>
        <row r="902">
          <cell r="H902" t="str">
            <v>UBS GROUP AG</v>
          </cell>
        </row>
        <row r="903">
          <cell r="H903" t="str">
            <v>UNITED KINGDOM GILT</v>
          </cell>
        </row>
        <row r="904">
          <cell r="H904" t="str">
            <v>ZHEJIANG SEAPORT</v>
          </cell>
        </row>
        <row r="905">
          <cell r="H905" t="str">
            <v>AUSTRALIAN GOVERNMENT</v>
          </cell>
        </row>
        <row r="906">
          <cell r="H906" t="str">
            <v>MEITUAN</v>
          </cell>
        </row>
        <row r="907">
          <cell r="H907" t="str">
            <v>MEITUAN</v>
          </cell>
        </row>
        <row r="908">
          <cell r="H908" t="str">
            <v>APPLE INC</v>
          </cell>
        </row>
        <row r="909">
          <cell r="H909" t="str">
            <v>US TREASURY N/B</v>
          </cell>
        </row>
        <row r="910">
          <cell r="H910" t="str">
            <v>US TREASURY N/B</v>
          </cell>
        </row>
        <row r="911">
          <cell r="H911" t="str">
            <v>DEUTSCHE BANK AG</v>
          </cell>
        </row>
        <row r="912">
          <cell r="H912" t="str">
            <v>US TREASURY N/B</v>
          </cell>
        </row>
        <row r="913">
          <cell r="H913" t="str">
            <v>HSBC HOLDINGS PLC</v>
          </cell>
        </row>
        <row r="914">
          <cell r="H914" t="str">
            <v>AUST &amp; NZ BANKING GROUP</v>
          </cell>
        </row>
        <row r="915">
          <cell r="H915" t="str">
            <v>HSBC BANK CANADA</v>
          </cell>
        </row>
        <row r="916">
          <cell r="H916" t="str">
            <v>HSBC HOLDINGS PLC</v>
          </cell>
        </row>
        <row r="917">
          <cell r="H917" t="str">
            <v>BNP PARIBAS</v>
          </cell>
        </row>
        <row r="918">
          <cell r="H918" t="str">
            <v>REPUBLIC OF INDONESIA</v>
          </cell>
        </row>
        <row r="919">
          <cell r="H919" t="str">
            <v>REPUBLIC OF PHILIPPINES</v>
          </cell>
        </row>
        <row r="920">
          <cell r="H920" t="str">
            <v>APPLE INC</v>
          </cell>
        </row>
        <row r="921">
          <cell r="H921" t="str">
            <v>MICROSOFT CORP</v>
          </cell>
        </row>
        <row r="922">
          <cell r="H922" t="str">
            <v>US TREASURY N/B</v>
          </cell>
        </row>
        <row r="923">
          <cell r="H923" t="str">
            <v>US TREASURY N/B</v>
          </cell>
        </row>
        <row r="924">
          <cell r="H924" t="str">
            <v>US TREASURY N/B</v>
          </cell>
        </row>
        <row r="925">
          <cell r="H925" t="str">
            <v>US TREASURY N/B</v>
          </cell>
        </row>
        <row r="926">
          <cell r="H926" t="str">
            <v>US TREASURY N/B</v>
          </cell>
        </row>
        <row r="927">
          <cell r="H927" t="str">
            <v>US TREASURY N/B</v>
          </cell>
        </row>
        <row r="928">
          <cell r="H928" t="str">
            <v>US TREASURY N/B</v>
          </cell>
        </row>
        <row r="929">
          <cell r="H929" t="str">
            <v>US TREASURY N/B</v>
          </cell>
        </row>
        <row r="930">
          <cell r="H930" t="str">
            <v>US TREASURY N/B</v>
          </cell>
        </row>
        <row r="931">
          <cell r="H931" t="str">
            <v>US TREASURY N/B</v>
          </cell>
        </row>
        <row r="932">
          <cell r="H932" t="str">
            <v>UBS GROUP AG</v>
          </cell>
        </row>
        <row r="933">
          <cell r="H933" t="str">
            <v>UBS GROUP AG</v>
          </cell>
        </row>
        <row r="934">
          <cell r="H934" t="str">
            <v>ING GROEP NV</v>
          </cell>
        </row>
        <row r="935">
          <cell r="H935" t="str">
            <v>ING GROEP NV</v>
          </cell>
        </row>
        <row r="936">
          <cell r="H936" t="str">
            <v>SOCIETE GENERALE</v>
          </cell>
        </row>
        <row r="937">
          <cell r="H937" t="str">
            <v>SOCIETE GENERALE</v>
          </cell>
        </row>
        <row r="938">
          <cell r="H938" t="str">
            <v>SOCIETE GENERALE</v>
          </cell>
        </row>
        <row r="939">
          <cell r="H939" t="str">
            <v>BNP PARIBAS</v>
          </cell>
        </row>
        <row r="940">
          <cell r="H940" t="str">
            <v>BNP PARIBAS</v>
          </cell>
        </row>
        <row r="941">
          <cell r="H941" t="str">
            <v>BARCLAYS PLC</v>
          </cell>
        </row>
        <row r="942">
          <cell r="H942" t="str">
            <v>BARCLAYS PLC</v>
          </cell>
        </row>
        <row r="943">
          <cell r="H943" t="str">
            <v>STANDARD CHARTERED PLC</v>
          </cell>
        </row>
        <row r="944">
          <cell r="H944" t="str">
            <v>LI &amp; FUNG LTD</v>
          </cell>
        </row>
        <row r="945">
          <cell r="H945" t="str">
            <v>LS FINANCE 2017 LTD</v>
          </cell>
        </row>
        <row r="946">
          <cell r="H946" t="str">
            <v>LS FINANCE 2025 LTD</v>
          </cell>
        </row>
        <row r="947">
          <cell r="H947" t="str">
            <v>LS FINANCE 2017 LTD</v>
          </cell>
        </row>
        <row r="948">
          <cell r="H948" t="str">
            <v>PINEBRIDGE INVEST LP</v>
          </cell>
        </row>
        <row r="949">
          <cell r="H949" t="str">
            <v>SUN HUNG KAI &amp; CO BVI</v>
          </cell>
        </row>
        <row r="950">
          <cell r="H950" t="str">
            <v>SUN HUNG KAI &amp; CO BVI</v>
          </cell>
        </row>
        <row r="951">
          <cell r="H951" t="str">
            <v>BNP PARIBAS</v>
          </cell>
        </row>
        <row r="952">
          <cell r="H952" t="str">
            <v>BOC AVIATION LTD</v>
          </cell>
        </row>
        <row r="953">
          <cell r="H953" t="str">
            <v>CHINA CINDA 2020 I MNGMN</v>
          </cell>
        </row>
        <row r="954">
          <cell r="H954" t="str">
            <v>CHINA CINDA ASSET MGMT</v>
          </cell>
        </row>
        <row r="955">
          <cell r="H955" t="str">
            <v>CHINA GOVT INTL BOND</v>
          </cell>
        </row>
        <row r="956">
          <cell r="H956" t="str">
            <v>FWD GROUP HOLDINGS LTD</v>
          </cell>
        </row>
        <row r="957">
          <cell r="H957" t="str">
            <v>FWD GROUP HOLDINGS LTD</v>
          </cell>
        </row>
        <row r="958">
          <cell r="H958" t="str">
            <v>FWD GROUP HOLDINGS LTD</v>
          </cell>
        </row>
        <row r="959">
          <cell r="H959" t="str">
            <v>FWD GROUP HOLDINGS LTD</v>
          </cell>
        </row>
        <row r="960">
          <cell r="H960" t="str">
            <v>HK GOVT BOND PROGRAMME</v>
          </cell>
        </row>
        <row r="961">
          <cell r="H961" t="str">
            <v>GLP CHINA HOLDINGS LTD</v>
          </cell>
        </row>
        <row r="962">
          <cell r="H962" t="str">
            <v>GREENTOWN CHINA HLDGS</v>
          </cell>
        </row>
        <row r="963">
          <cell r="H963" t="str">
            <v>SINOSING SERV P L</v>
          </cell>
        </row>
        <row r="964">
          <cell r="H964" t="str">
            <v>FOXCONN FAR EAST LTD</v>
          </cell>
        </row>
        <row r="965">
          <cell r="H965" t="str">
            <v>HPHT FINANCE 21</v>
          </cell>
        </row>
        <row r="966">
          <cell r="H966" t="str">
            <v>HUARONG FINANCE II</v>
          </cell>
        </row>
        <row r="967">
          <cell r="H967" t="str">
            <v>IND &amp; COMM BK OF CHINA</v>
          </cell>
        </row>
        <row r="968">
          <cell r="H968" t="str">
            <v>IND &amp; COMM BK OF CHINA</v>
          </cell>
        </row>
        <row r="969">
          <cell r="H969" t="str">
            <v>PERUSAHAAN PENERBIT SBSN</v>
          </cell>
        </row>
        <row r="970">
          <cell r="H970" t="str">
            <v>ING GROEP NV</v>
          </cell>
        </row>
        <row r="971">
          <cell r="H971" t="str">
            <v>ING GROEP NV</v>
          </cell>
        </row>
        <row r="972">
          <cell r="H972" t="str">
            <v>KUNMING RAIL TRANSIT GRP</v>
          </cell>
        </row>
        <row r="973">
          <cell r="H973" t="str">
            <v>KUNMING RAIL TRANSIT GRP</v>
          </cell>
        </row>
        <row r="974">
          <cell r="H974" t="str">
            <v>HONG KONG JY FLOWER</v>
          </cell>
        </row>
        <row r="975">
          <cell r="H975" t="str">
            <v>HONG KONG JY FLOWER</v>
          </cell>
        </row>
        <row r="976">
          <cell r="H976" t="str">
            <v>LAI SUN MTN LTD</v>
          </cell>
        </row>
        <row r="977">
          <cell r="H977" t="str">
            <v>LINYI EAST CITY INV GRP</v>
          </cell>
        </row>
        <row r="978">
          <cell r="H978" t="str">
            <v>LY GUOYUAN INVEST HLD GR</v>
          </cell>
        </row>
        <row r="979">
          <cell r="H979" t="str">
            <v>EXPAND LEAD LTD</v>
          </cell>
        </row>
        <row r="980">
          <cell r="H980" t="str">
            <v>RKPF OVERSEAS 2019 A LTD</v>
          </cell>
        </row>
        <row r="981">
          <cell r="H981" t="str">
            <v>SANDS CHINA LTD</v>
          </cell>
        </row>
        <row r="982">
          <cell r="H982" t="str">
            <v>SANDS CHINA LTD</v>
          </cell>
        </row>
        <row r="983">
          <cell r="H983" t="str">
            <v>SANDS CHINA LTD</v>
          </cell>
        </row>
        <row r="984">
          <cell r="H984" t="str">
            <v>SHANDONG ZHENGFANG HOLDI</v>
          </cell>
        </row>
        <row r="985">
          <cell r="H985" t="str">
            <v>SD IRON &amp; STEEL XINHENG</v>
          </cell>
        </row>
        <row r="986">
          <cell r="H986" t="str">
            <v>SHENHUA OVERSEAS CAPITAL</v>
          </cell>
        </row>
        <row r="987">
          <cell r="H987" t="str">
            <v>SHUI ON DEVELOPMENT HLDG</v>
          </cell>
        </row>
        <row r="988">
          <cell r="H988" t="str">
            <v>SHUI ON DEVELOPMENT HLDG</v>
          </cell>
        </row>
        <row r="989">
          <cell r="H989" t="str">
            <v>MEGA WISDOM GLOBAL</v>
          </cell>
        </row>
        <row r="990">
          <cell r="H990" t="str">
            <v>SINOPEC GRP DEV 2018</v>
          </cell>
        </row>
        <row r="991">
          <cell r="H991" t="str">
            <v>SINOPEC GRP DEV 2018</v>
          </cell>
        </row>
        <row r="992">
          <cell r="H992" t="str">
            <v>SINOPEC GRP DEV 2018</v>
          </cell>
        </row>
        <row r="993">
          <cell r="H993" t="str">
            <v>SINOPEC GRP DEV 2018</v>
          </cell>
        </row>
        <row r="994">
          <cell r="H994" t="str">
            <v>SOFTBANK GROUP CORP</v>
          </cell>
        </row>
        <row r="995">
          <cell r="H995" t="str">
            <v>SOFTBANK GROUP CORP</v>
          </cell>
        </row>
        <row r="996">
          <cell r="H996" t="str">
            <v>SOFTBANK GROUP CORP</v>
          </cell>
        </row>
        <row r="997">
          <cell r="H997" t="str">
            <v>SOFTBANK GROUP CORP</v>
          </cell>
        </row>
        <row r="998">
          <cell r="H998" t="str">
            <v>SOFTBANK GROUP CORP</v>
          </cell>
        </row>
        <row r="999">
          <cell r="H999" t="str">
            <v>STANDARD CHARTERED PLC</v>
          </cell>
        </row>
        <row r="1000">
          <cell r="H1000" t="str">
            <v>STANDARD CHARTERED PLC</v>
          </cell>
        </row>
        <row r="1001">
          <cell r="H1001" t="str">
            <v>STANDARD CHARTERED PLC</v>
          </cell>
        </row>
        <row r="1002">
          <cell r="H1002" t="str">
            <v>SUN HUNG KAI PROP (CAP)</v>
          </cell>
        </row>
        <row r="1003">
          <cell r="H1003" t="str">
            <v>SWIRE PACIFIC MTN FIN</v>
          </cell>
        </row>
        <row r="1004">
          <cell r="H1004" t="str">
            <v>SWIRE PACIFIC MTN FIN</v>
          </cell>
        </row>
        <row r="1005">
          <cell r="H1005" t="str">
            <v>TIANJIN INVST MANAGEMENT</v>
          </cell>
        </row>
        <row r="1006">
          <cell r="H1006" t="str">
            <v>CREDIT SUISSE NEW YORK</v>
          </cell>
        </row>
        <row r="1007">
          <cell r="H1007" t="str">
            <v>VODAFONE GROUP PLC</v>
          </cell>
        </row>
        <row r="1008">
          <cell r="H1008" t="str">
            <v>WEIFANG URBAN CON DEV</v>
          </cell>
        </row>
        <row r="1009">
          <cell r="H1009" t="str">
            <v>HUBEI SCI TECH INV HK</v>
          </cell>
        </row>
        <row r="1010">
          <cell r="H1010" t="str">
            <v>WING TAI PROPERTIES FINA</v>
          </cell>
        </row>
        <row r="1011">
          <cell r="H1011" t="str">
            <v>WYNN MACAU LTD</v>
          </cell>
        </row>
        <row r="1012">
          <cell r="H1012" t="str">
            <v>WESTWOOD GRP HOLD LTD</v>
          </cell>
        </row>
        <row r="1013">
          <cell r="H1013" t="str">
            <v>YUEXIU REIT MTN CO</v>
          </cell>
        </row>
        <row r="1014">
          <cell r="H1014" t="str">
            <v>HUAFA 2021 I CO LTD</v>
          </cell>
        </row>
        <row r="1015">
          <cell r="H1015" t="str">
            <v>ZOUCHENG LIMIN CONSTR</v>
          </cell>
        </row>
        <row r="1016">
          <cell r="H1016" t="str">
            <v>WEIHAI HUANTONG INV</v>
          </cell>
        </row>
        <row r="1017">
          <cell r="H1017" t="str">
            <v>HKCG FINANCE LTD</v>
          </cell>
        </row>
        <row r="1018">
          <cell r="H1018" t="str">
            <v>HUBEI GGD STATE ASSET</v>
          </cell>
        </row>
        <row r="1019">
          <cell r="H1019" t="str">
            <v>CHINA AOYUAN GROUP LTD</v>
          </cell>
        </row>
        <row r="1020">
          <cell r="H1020" t="str">
            <v>SUNAC CHINA HOLDINGS LTD</v>
          </cell>
        </row>
        <row r="1021">
          <cell r="H1021" t="str">
            <v>ADD HERO HOLDINGS</v>
          </cell>
        </row>
        <row r="1022">
          <cell r="H1022" t="str">
            <v>ADD HERO HOLDINGS</v>
          </cell>
        </row>
        <row r="1023">
          <cell r="H1023" t="str">
            <v>ADD HERO HOLDINGS</v>
          </cell>
        </row>
        <row r="1024">
          <cell r="H1024" t="str">
            <v>HSBC BANK PLC</v>
          </cell>
        </row>
        <row r="1025">
          <cell r="H1025" t="str">
            <v>EVE BATTERY INVESTMENT L</v>
          </cell>
        </row>
        <row r="1026">
          <cell r="H1026" t="str">
            <v>XIAOMI BEST TIME INTL</v>
          </cell>
        </row>
        <row r="1027">
          <cell r="H1027" t="str">
            <v>REPUBLIC OF AUSTRIA</v>
          </cell>
        </row>
        <row r="1028">
          <cell r="H1028" t="str">
            <v>CENTRAL CHN REAL ESTATE</v>
          </cell>
        </row>
        <row r="1029">
          <cell r="H1029" t="str">
            <v>CENTRAL CHN REAL ESTATE</v>
          </cell>
        </row>
        <row r="1030">
          <cell r="H1030" t="str">
            <v>US TREASURY N/B</v>
          </cell>
        </row>
        <row r="1031">
          <cell r="H1031" t="str">
            <v>POWERLONG REAL ESTATE</v>
          </cell>
        </row>
        <row r="1032">
          <cell r="H1032" t="str">
            <v>BANK OF CHINA/SYDNEY</v>
          </cell>
        </row>
        <row r="1033">
          <cell r="H1033" t="str">
            <v>BANK OF CHINA/HONG KONG</v>
          </cell>
        </row>
        <row r="1034">
          <cell r="H1034" t="str">
            <v>BANK OF CHINA/HONG KONG</v>
          </cell>
        </row>
        <row r="1035">
          <cell r="H1035" t="str">
            <v>POSEIDON FINANCE 1 LTD</v>
          </cell>
        </row>
        <row r="1036">
          <cell r="H1036" t="str">
            <v>US TREASURY N/B</v>
          </cell>
        </row>
        <row r="1037">
          <cell r="H1037" t="str">
            <v>AGRIC BK CHINA/TOKYO</v>
          </cell>
        </row>
        <row r="1038">
          <cell r="H1038" t="str">
            <v>BANK OF CHINA LTD/DUBAI</v>
          </cell>
        </row>
        <row r="1039">
          <cell r="H1039" t="str">
            <v>IND &amp; COMM BANK CN/MACAU</v>
          </cell>
        </row>
        <row r="1040">
          <cell r="H1040" t="str">
            <v>BANK OF COMM/MACAU</v>
          </cell>
        </row>
        <row r="1041">
          <cell r="H1041" t="str">
            <v>US TREASURY N/B</v>
          </cell>
        </row>
        <row r="1042">
          <cell r="H1042" t="str">
            <v>ZOUCHENG LIMIN CONSTR</v>
          </cell>
        </row>
        <row r="1043">
          <cell r="H1043" t="str">
            <v>CD JINKAI ASSET MNGMT</v>
          </cell>
        </row>
        <row r="1044">
          <cell r="H1044" t="str">
            <v>BK OF COMMUNICATIONS/SYD</v>
          </cell>
        </row>
        <row r="1045">
          <cell r="H1045" t="str">
            <v>US TREASURY N/B</v>
          </cell>
        </row>
        <row r="1046">
          <cell r="H1046" t="str">
            <v>IND &amp; COMM BK CHN/LONDON</v>
          </cell>
        </row>
        <row r="1047">
          <cell r="H1047" t="str">
            <v>US TREASURY N/B</v>
          </cell>
        </row>
        <row r="1048">
          <cell r="H1048" t="str">
            <v>US TREASURY N/B</v>
          </cell>
        </row>
        <row r="1049">
          <cell r="H1049" t="str">
            <v>US TREASURY N/B</v>
          </cell>
        </row>
        <row r="1050">
          <cell r="H1050" t="str">
            <v>SANDS CHINA LTD</v>
          </cell>
        </row>
        <row r="1051">
          <cell r="H1051" t="str">
            <v>US TREASURY N/B</v>
          </cell>
        </row>
        <row r="1052">
          <cell r="H1052" t="str">
            <v>US TREASURY N/B</v>
          </cell>
        </row>
        <row r="1053">
          <cell r="H1053" t="str">
            <v>BANK OF COMM/MACAU</v>
          </cell>
        </row>
        <row r="1054">
          <cell r="H1054" t="str">
            <v>IND &amp; COMM BK CHN/TOKYO</v>
          </cell>
        </row>
        <row r="1055">
          <cell r="H1055" t="str">
            <v>WEIHAI HUANTONG INV</v>
          </cell>
        </row>
        <row r="1056">
          <cell r="H1056" t="str">
            <v>IND &amp; COMM BK CHINA/LUX</v>
          </cell>
        </row>
        <row r="1057">
          <cell r="H1057" t="str">
            <v>AGRICULTURAL BK CN/MACAO</v>
          </cell>
        </row>
        <row r="1058">
          <cell r="H1058" t="str">
            <v>US TREASURY N/B</v>
          </cell>
        </row>
        <row r="1059">
          <cell r="H1059" t="str">
            <v>SHUIFA INT HLD BVI</v>
          </cell>
        </row>
        <row r="1060">
          <cell r="H1060" t="str">
            <v>IND &amp; COMM BK CHN MACAU</v>
          </cell>
        </row>
        <row r="1061">
          <cell r="H1061" t="str">
            <v>SHANDONG ZHENGFANG HOLDI</v>
          </cell>
        </row>
        <row r="1062">
          <cell r="H1062" t="str">
            <v>HAINA URBAN INV INT HO</v>
          </cell>
        </row>
        <row r="1063">
          <cell r="H1063" t="str">
            <v>LY GUOYUAN INVEST HLD GR</v>
          </cell>
        </row>
        <row r="1064">
          <cell r="H1064" t="str">
            <v>WANSHENG INTL BVI</v>
          </cell>
        </row>
        <row r="1065">
          <cell r="H1065" t="str">
            <v>LY GUOYUAN INVEST HLD GR</v>
          </cell>
        </row>
        <row r="1066">
          <cell r="H1066" t="str">
            <v>IND &amp; COMM BK CHN/TOKYO</v>
          </cell>
        </row>
        <row r="1067">
          <cell r="H1067" t="str">
            <v>BANK OF COMM/MACAU</v>
          </cell>
        </row>
        <row r="1068">
          <cell r="H1068" t="str">
            <v>IND &amp; COMM BK CHN MACAU</v>
          </cell>
        </row>
        <row r="1069">
          <cell r="H1069" t="str">
            <v>IND &amp; COMM BK CHN MACAU</v>
          </cell>
        </row>
        <row r="1070">
          <cell r="H1070" t="str">
            <v>MICROSOFT CORP</v>
          </cell>
        </row>
        <row r="1071">
          <cell r="H1071" t="str">
            <v>ALPHABET INC</v>
          </cell>
        </row>
        <row r="1072">
          <cell r="H1072" t="str">
            <v>APPLE INC</v>
          </cell>
        </row>
        <row r="1073">
          <cell r="H1073" t="str">
            <v>APPLE INC</v>
          </cell>
        </row>
        <row r="1074">
          <cell r="H1074" t="str">
            <v>AMERICAN EXPRESS CO</v>
          </cell>
        </row>
        <row r="1075">
          <cell r="H1075" t="str">
            <v>WALMART INC</v>
          </cell>
        </row>
        <row r="1076">
          <cell r="H1076" t="str">
            <v>JPMORGAN CHASE &amp; CO</v>
          </cell>
        </row>
        <row r="1077">
          <cell r="H1077" t="str">
            <v>BP CAP MARKETS AMERICA</v>
          </cell>
        </row>
        <row r="1078">
          <cell r="H1078" t="str">
            <v>META PLATFORMS INC</v>
          </cell>
        </row>
        <row r="1079">
          <cell r="H1079" t="str">
            <v>PFIZER INC</v>
          </cell>
        </row>
        <row r="1080">
          <cell r="H1080" t="str">
            <v>VISA INC</v>
          </cell>
        </row>
        <row r="1081">
          <cell r="H1081" t="str">
            <v>AMAZON.COM INC</v>
          </cell>
        </row>
        <row r="1082">
          <cell r="H1082" t="str">
            <v>INTEL CORP</v>
          </cell>
        </row>
        <row r="1083">
          <cell r="H1083" t="str">
            <v>JOHNSON &amp; JOHNSON</v>
          </cell>
        </row>
        <row r="1084">
          <cell r="H1084" t="str">
            <v>COCA-COLA CO/THE</v>
          </cell>
        </row>
        <row r="1085">
          <cell r="H1085" t="str">
            <v>APPLE INC</v>
          </cell>
        </row>
        <row r="1086">
          <cell r="H1086" t="str">
            <v>PROCTER &amp; GAMBLE CO/THE</v>
          </cell>
        </row>
        <row r="1087">
          <cell r="H1087" t="str">
            <v>DEUTSCHE TELEKOM AG</v>
          </cell>
        </row>
        <row r="1088">
          <cell r="H1088" t="str">
            <v>DEUTSCHE BAHN FIN GMBH</v>
          </cell>
        </row>
        <row r="1089">
          <cell r="H1089" t="str">
            <v>IND &amp; COMM BK CHN/TOKYO</v>
          </cell>
        </row>
        <row r="1090">
          <cell r="H1090" t="str">
            <v>CHN CONSTRUCT BK/SYDNEY</v>
          </cell>
        </row>
        <row r="1091">
          <cell r="H1091" t="str">
            <v>BANK OF CHINA/TOKYO</v>
          </cell>
        </row>
        <row r="1092">
          <cell r="H1092" t="str">
            <v>CHINA CONSTRUCT BK/TOKYO</v>
          </cell>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sheetData>
      <sheetData sheetId="2"/>
      <sheetData sheetId="3"/>
      <sheetData sheetId="4">
        <row r="2">
          <cell r="J2" t="str">
            <v>IND &amp; COMM BK CHINA/LUX</v>
          </cell>
        </row>
        <row r="3">
          <cell r="J3" t="str">
            <v>BANK OF CHINA/MACAU</v>
          </cell>
        </row>
        <row r="4">
          <cell r="J4" t="str">
            <v>BK OF COMMUNICATIONS/SG</v>
          </cell>
        </row>
        <row r="5">
          <cell r="J5" t="str">
            <v>AGRICULTURAL BK CN/MACAO</v>
          </cell>
        </row>
        <row r="6">
          <cell r="J6" t="str">
            <v>GUANGZHOU RURAL BANK</v>
          </cell>
        </row>
        <row r="7">
          <cell r="J7" t="str">
            <v>LENOVO GROUP LTD</v>
          </cell>
        </row>
        <row r="8">
          <cell r="J8" t="str">
            <v>CHONGQING NANAN CON DEV</v>
          </cell>
        </row>
        <row r="9">
          <cell r="J9" t="str">
            <v>EMIRATES NBD BANK PJSC</v>
          </cell>
        </row>
        <row r="10">
          <cell r="J10" t="str">
            <v>CN HUANENG GP HK TREASUR</v>
          </cell>
        </row>
        <row r="11">
          <cell r="J11" t="str">
            <v>CHINA GOVT INTL BOND</v>
          </cell>
        </row>
        <row r="12">
          <cell r="J12" t="str">
            <v>CATHAY PAC MTN FIN HK</v>
          </cell>
        </row>
        <row r="13">
          <cell r="J13" t="str">
            <v>FEC FINANCE LTD</v>
          </cell>
        </row>
        <row r="14">
          <cell r="J14" t="str">
            <v>LEE &amp; MAN PAPER MFG LTD</v>
          </cell>
        </row>
        <row r="15">
          <cell r="J15" t="str">
            <v>AGILE GROUP HOLDINGS LTD</v>
          </cell>
        </row>
        <row r="16">
          <cell r="J16" t="str">
            <v>SEAZEN GROUP LTD</v>
          </cell>
        </row>
        <row r="17">
          <cell r="J17" t="str">
            <v>NWD FINANCE (BVI) LTD</v>
          </cell>
        </row>
        <row r="18">
          <cell r="J18" t="str">
            <v>CHINA AOYUAN GROUP LTD</v>
          </cell>
        </row>
        <row r="19">
          <cell r="J19" t="str">
            <v>CHINA SOUTH CITY HOLDING</v>
          </cell>
        </row>
        <row r="20">
          <cell r="J20" t="str">
            <v>COUNTRY GARDEN HLDGS</v>
          </cell>
        </row>
        <row r="21">
          <cell r="J21" t="str">
            <v>EASY TACTIC LTD</v>
          </cell>
        </row>
        <row r="22">
          <cell r="J22" t="str">
            <v>KAISA GROUP HOLDINGS LTD</v>
          </cell>
        </row>
        <row r="23">
          <cell r="J23" t="str">
            <v>MODERN LAND CHINA CO LTD</v>
          </cell>
        </row>
        <row r="24">
          <cell r="J24" t="str">
            <v>POWERLONG REAL ESTATE</v>
          </cell>
        </row>
        <row r="25">
          <cell r="J25" t="str">
            <v>MEGA WISDOM GLOBAL</v>
          </cell>
        </row>
        <row r="26">
          <cell r="J26" t="str">
            <v>SUNAC CHINA HOLDINGS LTD</v>
          </cell>
        </row>
        <row r="27">
          <cell r="J27" t="str">
            <v>CELESTIAL MILES LTD</v>
          </cell>
        </row>
        <row r="28">
          <cell r="J28" t="str">
            <v>RH INTL FINANCE LTD</v>
          </cell>
        </row>
        <row r="29">
          <cell r="J29" t="str">
            <v>FRANSHION BRILLIANT LTD</v>
          </cell>
        </row>
        <row r="30">
          <cell r="J30" t="str">
            <v>SMART INSIGHT INTL LTD</v>
          </cell>
        </row>
        <row r="31">
          <cell r="J31" t="str">
            <v>IQIYI INC</v>
          </cell>
        </row>
        <row r="32">
          <cell r="J32" t="str">
            <v>PDD HOLDINGS INC</v>
          </cell>
        </row>
        <row r="33">
          <cell r="J33" t="str">
            <v>CHINA CONSTRUCT BK/SEOUL</v>
          </cell>
        </row>
        <row r="34">
          <cell r="J34" t="str">
            <v>BARCLAYS BANK PLC</v>
          </cell>
        </row>
        <row r="35">
          <cell r="J35" t="str">
            <v>TEQU MAYFLOWER LTD</v>
          </cell>
        </row>
        <row r="36">
          <cell r="J36" t="str">
            <v>SHUI ON DEVELOPMENT HLDG</v>
          </cell>
        </row>
        <row r="37">
          <cell r="J37" t="str">
            <v>IND &amp; COMM BANK CN/MACAU</v>
          </cell>
        </row>
        <row r="38">
          <cell r="J38" t="str">
            <v>AGRICULTURAL BK CHINA/HK</v>
          </cell>
        </row>
        <row r="39">
          <cell r="J39" t="str">
            <v>LS FINANCE 2017 LTD</v>
          </cell>
        </row>
        <row r="40">
          <cell r="J40" t="str">
            <v>LS FINANCE 2025 LTD</v>
          </cell>
        </row>
        <row r="41">
          <cell r="J41" t="str">
            <v>PINEBRIDGE INVEST LP</v>
          </cell>
        </row>
        <row r="42">
          <cell r="J42" t="str">
            <v>SUN HUNG KAI &amp; CO BVI</v>
          </cell>
        </row>
        <row r="43">
          <cell r="J43" t="str">
            <v>ZHENRO PROPERTIES GROUP</v>
          </cell>
        </row>
        <row r="44">
          <cell r="J44" t="str">
            <v>EHI CAR SERVICES LTD</v>
          </cell>
        </row>
        <row r="45">
          <cell r="J45" t="str">
            <v>RONSHINE CHINA</v>
          </cell>
        </row>
        <row r="46">
          <cell r="J46" t="str">
            <v>CHN CONSTRUCT BK/SYDNEY</v>
          </cell>
        </row>
        <row r="47">
          <cell r="J47" t="str">
            <v>MCC HOLDING HK CORP LTD</v>
          </cell>
        </row>
        <row r="48">
          <cell r="J48" t="str">
            <v>TENCENT HOLDINGS LTD</v>
          </cell>
        </row>
        <row r="49">
          <cell r="J49" t="str">
            <v>CHINA RESOURCES LAND LTD</v>
          </cell>
        </row>
        <row r="50">
          <cell r="J50" t="str">
            <v>POLY REAL ESTATE FINANCE</v>
          </cell>
        </row>
        <row r="51">
          <cell r="J51" t="str">
            <v>LEVC FINANCE LTD</v>
          </cell>
        </row>
        <row r="52">
          <cell r="J52" t="str">
            <v>BAIC FINANCE INV CO LTD</v>
          </cell>
        </row>
        <row r="53">
          <cell r="J53" t="str">
            <v>HUATONG INTNL INV HLDNS</v>
          </cell>
        </row>
        <row r="54">
          <cell r="J54" t="str">
            <v>VERTEX CAPITAL INV LTD</v>
          </cell>
        </row>
        <row r="55">
          <cell r="J55" t="str">
            <v>BANK OF CHINA/HONG KONG</v>
          </cell>
        </row>
        <row r="56">
          <cell r="J56" t="str">
            <v>BANK OF CHINA/SINGAPORE</v>
          </cell>
        </row>
        <row r="57">
          <cell r="J57" t="str">
            <v>ICBCIL FINANCE CO LTD</v>
          </cell>
        </row>
        <row r="58">
          <cell r="J58" t="str">
            <v>JOY TRSR ASSETS HLD</v>
          </cell>
        </row>
        <row r="59">
          <cell r="J59" t="str">
            <v>CHINA CINDA FINANCE 2017</v>
          </cell>
        </row>
        <row r="60">
          <cell r="J60" t="str">
            <v>TOWNGAS FINANCE LTD</v>
          </cell>
        </row>
        <row r="61">
          <cell r="J61" t="str">
            <v>FAR EAST HORIZON LTD</v>
          </cell>
        </row>
        <row r="62">
          <cell r="J62" t="str">
            <v>YANLORD LAND HK CO LTD</v>
          </cell>
        </row>
        <row r="63">
          <cell r="J63" t="str">
            <v>VANKE REAL ESTATE HK</v>
          </cell>
        </row>
        <row r="64">
          <cell r="J64" t="str">
            <v>CHANG DEVELOPMENT INT</v>
          </cell>
        </row>
        <row r="65">
          <cell r="J65" t="str">
            <v>CDBL FUNDING TWO</v>
          </cell>
        </row>
        <row r="66">
          <cell r="J66" t="str">
            <v>SCI HK DEVELOPMENT LTD</v>
          </cell>
        </row>
        <row r="67">
          <cell r="J67" t="str">
            <v>IND &amp; COMM BK CHINA/SG</v>
          </cell>
        </row>
        <row r="68">
          <cell r="J68" t="str">
            <v>NXP BV/NXP FUNDING LLC</v>
          </cell>
        </row>
        <row r="69">
          <cell r="J69" t="str">
            <v>PUTIAN ASETS INVST CO</v>
          </cell>
        </row>
        <row r="70">
          <cell r="J70" t="str">
            <v>SX FINANCIAL ASSETS MMT</v>
          </cell>
        </row>
        <row r="71">
          <cell r="J71" t="str">
            <v>SHANGYU ST INV OPE</v>
          </cell>
        </row>
        <row r="72">
          <cell r="J72" t="str">
            <v>BK OF COMMUNICATIONS/HK</v>
          </cell>
        </row>
        <row r="73">
          <cell r="J73" t="str">
            <v>EXPORT-IMPORT BANK KOREA</v>
          </cell>
        </row>
        <row r="74">
          <cell r="J74" t="str">
            <v>KFW</v>
          </cell>
        </row>
        <row r="75">
          <cell r="J75" t="str">
            <v>HONG KONG MORTGAGE CORP</v>
          </cell>
        </row>
        <row r="76">
          <cell r="J76" t="str">
            <v>MTR CORP LTD</v>
          </cell>
        </row>
        <row r="77">
          <cell r="J77" t="str">
            <v>CALC BOND 3 LTD</v>
          </cell>
        </row>
        <row r="78">
          <cell r="J78" t="str">
            <v>CHINA CITIC BANK INTL</v>
          </cell>
        </row>
        <row r="79">
          <cell r="J79" t="str">
            <v>SHUIFA INT HLD BVI</v>
          </cell>
        </row>
        <row r="80">
          <cell r="J80" t="str">
            <v>ING GROEP NV</v>
          </cell>
        </row>
        <row r="81">
          <cell r="J81" t="str">
            <v>CFLD CAYMAN INVESTMENT</v>
          </cell>
        </row>
        <row r="82">
          <cell r="J82" t="str">
            <v>FWD GROUP HOLDINGS LTD</v>
          </cell>
        </row>
        <row r="83">
          <cell r="J83" t="str">
            <v>HK GOVT BOND PROGRAMME</v>
          </cell>
        </row>
        <row r="84">
          <cell r="J84" t="str">
            <v>GLP CHINA HOLDINGS LTD</v>
          </cell>
        </row>
        <row r="85">
          <cell r="J85" t="str">
            <v>GREENTOWN CHINA HLDGS</v>
          </cell>
        </row>
        <row r="86">
          <cell r="J86" t="str">
            <v>HLP FINANCE LTD</v>
          </cell>
        </row>
        <row r="87">
          <cell r="J87" t="str">
            <v>PROVEN HONOUR CAPITAL</v>
          </cell>
        </row>
        <row r="88">
          <cell r="J88" t="str">
            <v>PROVEN GLORY CAPITAL LTD</v>
          </cell>
        </row>
        <row r="89">
          <cell r="J89" t="str">
            <v>KUNMING RAIL TRANSIT GRP</v>
          </cell>
        </row>
        <row r="90">
          <cell r="J90" t="str">
            <v>HONG KONG JY FLOWER</v>
          </cell>
        </row>
        <row r="91">
          <cell r="J91" t="str">
            <v>LAI SUN MTN LTD</v>
          </cell>
        </row>
        <row r="92">
          <cell r="J92" t="str">
            <v>LINYI EAST CITY INV GRP</v>
          </cell>
        </row>
        <row r="93">
          <cell r="J93" t="str">
            <v>LOGAN GROUP CO LTD</v>
          </cell>
        </row>
        <row r="94">
          <cell r="J94" t="str">
            <v>LY GUOYUAN INVEST HLD GR</v>
          </cell>
        </row>
        <row r="95">
          <cell r="J95" t="str">
            <v>EXPAND LEAD LTD</v>
          </cell>
        </row>
        <row r="96">
          <cell r="J96" t="str">
            <v>RONGCHANGDA DEVLP BVI</v>
          </cell>
        </row>
        <row r="97">
          <cell r="J97" t="str">
            <v>SHANDONG ZHENGFANG HOLDI</v>
          </cell>
        </row>
        <row r="98">
          <cell r="J98" t="str">
            <v>SD IRON &amp; STEEL XINHENG</v>
          </cell>
        </row>
        <row r="99">
          <cell r="J99" t="str">
            <v>SHENHUA OVERSEAS CAPITAL</v>
          </cell>
        </row>
        <row r="100">
          <cell r="J100" t="str">
            <v>SINIC HOLDINGS GROUP CO</v>
          </cell>
        </row>
        <row r="101">
          <cell r="J101" t="str">
            <v>TIANJIN INVST MANAGEMENT</v>
          </cell>
        </row>
        <row r="102">
          <cell r="J102" t="str">
            <v>CREDIT SUISSE NEW YORK</v>
          </cell>
        </row>
        <row r="103">
          <cell r="J103" t="str">
            <v>WING TAI PROPERTIES FINA</v>
          </cell>
        </row>
        <row r="104">
          <cell r="J104" t="str">
            <v>WESTWOOD GRP HOLD LTD</v>
          </cell>
        </row>
        <row r="105">
          <cell r="J105" t="str">
            <v>ZOUCHENG LIMIN CONSTR</v>
          </cell>
        </row>
        <row r="106">
          <cell r="J106" t="str">
            <v>WEIHAI HUANTONG INV</v>
          </cell>
        </row>
        <row r="107">
          <cell r="J107" t="str">
            <v>HUBEI GGD STATE ASSET</v>
          </cell>
        </row>
        <row r="108">
          <cell r="J108" t="str">
            <v>ADD HERO HOLDINGS</v>
          </cell>
        </row>
        <row r="109">
          <cell r="J109" t="str">
            <v>HSBC BANK PLC</v>
          </cell>
        </row>
        <row r="110">
          <cell r="J110" t="str">
            <v>EVE BATTERY INVESTMENT L</v>
          </cell>
        </row>
        <row r="111">
          <cell r="J111" t="str">
            <v>REPUBLIC OF AUSTRIA</v>
          </cell>
        </row>
        <row r="112">
          <cell r="J112" t="str">
            <v>LANDSEA GREEN MANAGEMENT</v>
          </cell>
        </row>
        <row r="113">
          <cell r="J113" t="str">
            <v>MACQUARIE BANK LTD</v>
          </cell>
        </row>
        <row r="114">
          <cell r="J114" t="str">
            <v>BANK OF CHINA/SYDNEY</v>
          </cell>
        </row>
        <row r="115">
          <cell r="J115" t="str">
            <v>POSEIDON FINANCE 1 LTD</v>
          </cell>
        </row>
        <row r="116">
          <cell r="J116" t="str">
            <v>AGRIC BK CHINA/TOKYO</v>
          </cell>
        </row>
        <row r="117">
          <cell r="J117" t="str">
            <v>IND &amp; COMM BK CHN MACAU</v>
          </cell>
        </row>
        <row r="118">
          <cell r="J118" t="str">
            <v>BANK OF CHINA LTD/DUBAI</v>
          </cell>
        </row>
        <row r="119">
          <cell r="J119" t="str">
            <v>BANK OF COMM/MACAU</v>
          </cell>
        </row>
        <row r="120">
          <cell r="J120" t="str">
            <v>CD JINKAI ASSET MNGMT</v>
          </cell>
        </row>
        <row r="121">
          <cell r="J121" t="str">
            <v>BK OF COMMUNICATIONS/SYD</v>
          </cell>
        </row>
        <row r="122">
          <cell r="J122" t="str">
            <v>IND &amp; COMM BK CHN/LONDON</v>
          </cell>
        </row>
        <row r="123">
          <cell r="J123" t="str">
            <v>IND &amp; COMM BK CHN/TOKYO</v>
          </cell>
        </row>
        <row r="124">
          <cell r="J124" t="str">
            <v>HAINA URBAN INV INT HO</v>
          </cell>
        </row>
        <row r="125">
          <cell r="J125" t="str">
            <v>WANSHENG INTL BVI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F5883-CB40-40A7-BE64-344965DCC9B3}">
  <dimension ref="A1:V336"/>
  <sheetViews>
    <sheetView zoomScale="85" zoomScaleNormal="85" workbookViewId="0">
      <selection activeCell="C5" sqref="C5"/>
    </sheetView>
  </sheetViews>
  <sheetFormatPr defaultColWidth="9" defaultRowHeight="15"/>
  <cols>
    <col min="1" max="1" width="26.42578125" style="14" bestFit="1" customWidth="1"/>
    <col min="2" max="2" width="47.42578125" style="13" bestFit="1" customWidth="1"/>
    <col min="3" max="3" width="21.7109375" style="13" customWidth="1"/>
    <col min="4" max="4" width="28.42578125" style="13" customWidth="1"/>
    <col min="23" max="253" width="9" style="14"/>
    <col min="254" max="254" width="19.140625" style="14" customWidth="1"/>
    <col min="255" max="255" width="33.42578125" style="14" customWidth="1"/>
    <col min="256" max="256" width="21.7109375" style="14" customWidth="1"/>
    <col min="257" max="257" width="30.7109375" style="14" customWidth="1"/>
    <col min="258" max="258" width="28.42578125" style="14" customWidth="1"/>
    <col min="259" max="259" width="32.7109375" style="14" customWidth="1"/>
    <col min="260" max="260" width="30.85546875" style="14" customWidth="1"/>
    <col min="261" max="509" width="9" style="14"/>
    <col min="510" max="510" width="19.140625" style="14" customWidth="1"/>
    <col min="511" max="511" width="33.42578125" style="14" customWidth="1"/>
    <col min="512" max="512" width="21.7109375" style="14" customWidth="1"/>
    <col min="513" max="513" width="30.7109375" style="14" customWidth="1"/>
    <col min="514" max="514" width="28.42578125" style="14" customWidth="1"/>
    <col min="515" max="515" width="32.7109375" style="14" customWidth="1"/>
    <col min="516" max="516" width="30.85546875" style="14" customWidth="1"/>
    <col min="517" max="765" width="9" style="14"/>
    <col min="766" max="766" width="19.140625" style="14" customWidth="1"/>
    <col min="767" max="767" width="33.42578125" style="14" customWidth="1"/>
    <col min="768" max="768" width="21.7109375" style="14" customWidth="1"/>
    <col min="769" max="769" width="30.7109375" style="14" customWidth="1"/>
    <col min="770" max="770" width="28.42578125" style="14" customWidth="1"/>
    <col min="771" max="771" width="32.7109375" style="14" customWidth="1"/>
    <col min="772" max="772" width="30.85546875" style="14" customWidth="1"/>
    <col min="773" max="1021" width="9" style="14"/>
    <col min="1022" max="1022" width="19.140625" style="14" customWidth="1"/>
    <col min="1023" max="1023" width="33.42578125" style="14" customWidth="1"/>
    <col min="1024" max="1024" width="21.7109375" style="14" customWidth="1"/>
    <col min="1025" max="1025" width="30.7109375" style="14" customWidth="1"/>
    <col min="1026" max="1026" width="28.42578125" style="14" customWidth="1"/>
    <col min="1027" max="1027" width="32.7109375" style="14" customWidth="1"/>
    <col min="1028" max="1028" width="30.85546875" style="14" customWidth="1"/>
    <col min="1029" max="1277" width="9" style="14"/>
    <col min="1278" max="1278" width="19.140625" style="14" customWidth="1"/>
    <col min="1279" max="1279" width="33.42578125" style="14" customWidth="1"/>
    <col min="1280" max="1280" width="21.7109375" style="14" customWidth="1"/>
    <col min="1281" max="1281" width="30.7109375" style="14" customWidth="1"/>
    <col min="1282" max="1282" width="28.42578125" style="14" customWidth="1"/>
    <col min="1283" max="1283" width="32.7109375" style="14" customWidth="1"/>
    <col min="1284" max="1284" width="30.85546875" style="14" customWidth="1"/>
    <col min="1285" max="1533" width="9" style="14"/>
    <col min="1534" max="1534" width="19.140625" style="14" customWidth="1"/>
    <col min="1535" max="1535" width="33.42578125" style="14" customWidth="1"/>
    <col min="1536" max="1536" width="21.7109375" style="14" customWidth="1"/>
    <col min="1537" max="1537" width="30.7109375" style="14" customWidth="1"/>
    <col min="1538" max="1538" width="28.42578125" style="14" customWidth="1"/>
    <col min="1539" max="1539" width="32.7109375" style="14" customWidth="1"/>
    <col min="1540" max="1540" width="30.85546875" style="14" customWidth="1"/>
    <col min="1541" max="1789" width="9" style="14"/>
    <col min="1790" max="1790" width="19.140625" style="14" customWidth="1"/>
    <col min="1791" max="1791" width="33.42578125" style="14" customWidth="1"/>
    <col min="1792" max="1792" width="21.7109375" style="14" customWidth="1"/>
    <col min="1793" max="1793" width="30.7109375" style="14" customWidth="1"/>
    <col min="1794" max="1794" width="28.42578125" style="14" customWidth="1"/>
    <col min="1795" max="1795" width="32.7109375" style="14" customWidth="1"/>
    <col min="1796" max="1796" width="30.85546875" style="14" customWidth="1"/>
    <col min="1797" max="2045" width="9" style="14"/>
    <col min="2046" max="2046" width="19.140625" style="14" customWidth="1"/>
    <col min="2047" max="2047" width="33.42578125" style="14" customWidth="1"/>
    <col min="2048" max="2048" width="21.7109375" style="14" customWidth="1"/>
    <col min="2049" max="2049" width="30.7109375" style="14" customWidth="1"/>
    <col min="2050" max="2050" width="28.42578125" style="14" customWidth="1"/>
    <col min="2051" max="2051" width="32.7109375" style="14" customWidth="1"/>
    <col min="2052" max="2052" width="30.85546875" style="14" customWidth="1"/>
    <col min="2053" max="2301" width="9" style="14"/>
    <col min="2302" max="2302" width="19.140625" style="14" customWidth="1"/>
    <col min="2303" max="2303" width="33.42578125" style="14" customWidth="1"/>
    <col min="2304" max="2304" width="21.7109375" style="14" customWidth="1"/>
    <col min="2305" max="2305" width="30.7109375" style="14" customWidth="1"/>
    <col min="2306" max="2306" width="28.42578125" style="14" customWidth="1"/>
    <col min="2307" max="2307" width="32.7109375" style="14" customWidth="1"/>
    <col min="2308" max="2308" width="30.85546875" style="14" customWidth="1"/>
    <col min="2309" max="2557" width="9" style="14"/>
    <col min="2558" max="2558" width="19.140625" style="14" customWidth="1"/>
    <col min="2559" max="2559" width="33.42578125" style="14" customWidth="1"/>
    <col min="2560" max="2560" width="21.7109375" style="14" customWidth="1"/>
    <col min="2561" max="2561" width="30.7109375" style="14" customWidth="1"/>
    <col min="2562" max="2562" width="28.42578125" style="14" customWidth="1"/>
    <col min="2563" max="2563" width="32.7109375" style="14" customWidth="1"/>
    <col min="2564" max="2564" width="30.85546875" style="14" customWidth="1"/>
    <col min="2565" max="2813" width="9" style="14"/>
    <col min="2814" max="2814" width="19.140625" style="14" customWidth="1"/>
    <col min="2815" max="2815" width="33.42578125" style="14" customWidth="1"/>
    <col min="2816" max="2816" width="21.7109375" style="14" customWidth="1"/>
    <col min="2817" max="2817" width="30.7109375" style="14" customWidth="1"/>
    <col min="2818" max="2818" width="28.42578125" style="14" customWidth="1"/>
    <col min="2819" max="2819" width="32.7109375" style="14" customWidth="1"/>
    <col min="2820" max="2820" width="30.85546875" style="14" customWidth="1"/>
    <col min="2821" max="3069" width="9" style="14"/>
    <col min="3070" max="3070" width="19.140625" style="14" customWidth="1"/>
    <col min="3071" max="3071" width="33.42578125" style="14" customWidth="1"/>
    <col min="3072" max="3072" width="21.7109375" style="14" customWidth="1"/>
    <col min="3073" max="3073" width="30.7109375" style="14" customWidth="1"/>
    <col min="3074" max="3074" width="28.42578125" style="14" customWidth="1"/>
    <col min="3075" max="3075" width="32.7109375" style="14" customWidth="1"/>
    <col min="3076" max="3076" width="30.85546875" style="14" customWidth="1"/>
    <col min="3077" max="3325" width="9" style="14"/>
    <col min="3326" max="3326" width="19.140625" style="14" customWidth="1"/>
    <col min="3327" max="3327" width="33.42578125" style="14" customWidth="1"/>
    <col min="3328" max="3328" width="21.7109375" style="14" customWidth="1"/>
    <col min="3329" max="3329" width="30.7109375" style="14" customWidth="1"/>
    <col min="3330" max="3330" width="28.42578125" style="14" customWidth="1"/>
    <col min="3331" max="3331" width="32.7109375" style="14" customWidth="1"/>
    <col min="3332" max="3332" width="30.85546875" style="14" customWidth="1"/>
    <col min="3333" max="3581" width="9" style="14"/>
    <col min="3582" max="3582" width="19.140625" style="14" customWidth="1"/>
    <col min="3583" max="3583" width="33.42578125" style="14" customWidth="1"/>
    <col min="3584" max="3584" width="21.7109375" style="14" customWidth="1"/>
    <col min="3585" max="3585" width="30.7109375" style="14" customWidth="1"/>
    <col min="3586" max="3586" width="28.42578125" style="14" customWidth="1"/>
    <col min="3587" max="3587" width="32.7109375" style="14" customWidth="1"/>
    <col min="3588" max="3588" width="30.85546875" style="14" customWidth="1"/>
    <col min="3589" max="3837" width="9" style="14"/>
    <col min="3838" max="3838" width="19.140625" style="14" customWidth="1"/>
    <col min="3839" max="3839" width="33.42578125" style="14" customWidth="1"/>
    <col min="3840" max="3840" width="21.7109375" style="14" customWidth="1"/>
    <col min="3841" max="3841" width="30.7109375" style="14" customWidth="1"/>
    <col min="3842" max="3842" width="28.42578125" style="14" customWidth="1"/>
    <col min="3843" max="3843" width="32.7109375" style="14" customWidth="1"/>
    <col min="3844" max="3844" width="30.85546875" style="14" customWidth="1"/>
    <col min="3845" max="4093" width="9" style="14"/>
    <col min="4094" max="4094" width="19.140625" style="14" customWidth="1"/>
    <col min="4095" max="4095" width="33.42578125" style="14" customWidth="1"/>
    <col min="4096" max="4096" width="21.7109375" style="14" customWidth="1"/>
    <col min="4097" max="4097" width="30.7109375" style="14" customWidth="1"/>
    <col min="4098" max="4098" width="28.42578125" style="14" customWidth="1"/>
    <col min="4099" max="4099" width="32.7109375" style="14" customWidth="1"/>
    <col min="4100" max="4100" width="30.85546875" style="14" customWidth="1"/>
    <col min="4101" max="4349" width="9" style="14"/>
    <col min="4350" max="4350" width="19.140625" style="14" customWidth="1"/>
    <col min="4351" max="4351" width="33.42578125" style="14" customWidth="1"/>
    <col min="4352" max="4352" width="21.7109375" style="14" customWidth="1"/>
    <col min="4353" max="4353" width="30.7109375" style="14" customWidth="1"/>
    <col min="4354" max="4354" width="28.42578125" style="14" customWidth="1"/>
    <col min="4355" max="4355" width="32.7109375" style="14" customWidth="1"/>
    <col min="4356" max="4356" width="30.85546875" style="14" customWidth="1"/>
    <col min="4357" max="4605" width="9" style="14"/>
    <col min="4606" max="4606" width="19.140625" style="14" customWidth="1"/>
    <col min="4607" max="4607" width="33.42578125" style="14" customWidth="1"/>
    <col min="4608" max="4608" width="21.7109375" style="14" customWidth="1"/>
    <col min="4609" max="4609" width="30.7109375" style="14" customWidth="1"/>
    <col min="4610" max="4610" width="28.42578125" style="14" customWidth="1"/>
    <col min="4611" max="4611" width="32.7109375" style="14" customWidth="1"/>
    <col min="4612" max="4612" width="30.85546875" style="14" customWidth="1"/>
    <col min="4613" max="4861" width="9" style="14"/>
    <col min="4862" max="4862" width="19.140625" style="14" customWidth="1"/>
    <col min="4863" max="4863" width="33.42578125" style="14" customWidth="1"/>
    <col min="4864" max="4864" width="21.7109375" style="14" customWidth="1"/>
    <col min="4865" max="4865" width="30.7109375" style="14" customWidth="1"/>
    <col min="4866" max="4866" width="28.42578125" style="14" customWidth="1"/>
    <col min="4867" max="4867" width="32.7109375" style="14" customWidth="1"/>
    <col min="4868" max="4868" width="30.85546875" style="14" customWidth="1"/>
    <col min="4869" max="5117" width="9" style="14"/>
    <col min="5118" max="5118" width="19.140625" style="14" customWidth="1"/>
    <col min="5119" max="5119" width="33.42578125" style="14" customWidth="1"/>
    <col min="5120" max="5120" width="21.7109375" style="14" customWidth="1"/>
    <col min="5121" max="5121" width="30.7109375" style="14" customWidth="1"/>
    <col min="5122" max="5122" width="28.42578125" style="14" customWidth="1"/>
    <col min="5123" max="5123" width="32.7109375" style="14" customWidth="1"/>
    <col min="5124" max="5124" width="30.85546875" style="14" customWidth="1"/>
    <col min="5125" max="5373" width="9" style="14"/>
    <col min="5374" max="5374" width="19.140625" style="14" customWidth="1"/>
    <col min="5375" max="5375" width="33.42578125" style="14" customWidth="1"/>
    <col min="5376" max="5376" width="21.7109375" style="14" customWidth="1"/>
    <col min="5377" max="5377" width="30.7109375" style="14" customWidth="1"/>
    <col min="5378" max="5378" width="28.42578125" style="14" customWidth="1"/>
    <col min="5379" max="5379" width="32.7109375" style="14" customWidth="1"/>
    <col min="5380" max="5380" width="30.85546875" style="14" customWidth="1"/>
    <col min="5381" max="5629" width="9" style="14"/>
    <col min="5630" max="5630" width="19.140625" style="14" customWidth="1"/>
    <col min="5631" max="5631" width="33.42578125" style="14" customWidth="1"/>
    <col min="5632" max="5632" width="21.7109375" style="14" customWidth="1"/>
    <col min="5633" max="5633" width="30.7109375" style="14" customWidth="1"/>
    <col min="5634" max="5634" width="28.42578125" style="14" customWidth="1"/>
    <col min="5635" max="5635" width="32.7109375" style="14" customWidth="1"/>
    <col min="5636" max="5636" width="30.85546875" style="14" customWidth="1"/>
    <col min="5637" max="5885" width="9" style="14"/>
    <col min="5886" max="5886" width="19.140625" style="14" customWidth="1"/>
    <col min="5887" max="5887" width="33.42578125" style="14" customWidth="1"/>
    <col min="5888" max="5888" width="21.7109375" style="14" customWidth="1"/>
    <col min="5889" max="5889" width="30.7109375" style="14" customWidth="1"/>
    <col min="5890" max="5890" width="28.42578125" style="14" customWidth="1"/>
    <col min="5891" max="5891" width="32.7109375" style="14" customWidth="1"/>
    <col min="5892" max="5892" width="30.85546875" style="14" customWidth="1"/>
    <col min="5893" max="6141" width="9" style="14"/>
    <col min="6142" max="6142" width="19.140625" style="14" customWidth="1"/>
    <col min="6143" max="6143" width="33.42578125" style="14" customWidth="1"/>
    <col min="6144" max="6144" width="21.7109375" style="14" customWidth="1"/>
    <col min="6145" max="6145" width="30.7109375" style="14" customWidth="1"/>
    <col min="6146" max="6146" width="28.42578125" style="14" customWidth="1"/>
    <col min="6147" max="6147" width="32.7109375" style="14" customWidth="1"/>
    <col min="6148" max="6148" width="30.85546875" style="14" customWidth="1"/>
    <col min="6149" max="6397" width="9" style="14"/>
    <col min="6398" max="6398" width="19.140625" style="14" customWidth="1"/>
    <col min="6399" max="6399" width="33.42578125" style="14" customWidth="1"/>
    <col min="6400" max="6400" width="21.7109375" style="14" customWidth="1"/>
    <col min="6401" max="6401" width="30.7109375" style="14" customWidth="1"/>
    <col min="6402" max="6402" width="28.42578125" style="14" customWidth="1"/>
    <col min="6403" max="6403" width="32.7109375" style="14" customWidth="1"/>
    <col min="6404" max="6404" width="30.85546875" style="14" customWidth="1"/>
    <col min="6405" max="6653" width="9" style="14"/>
    <col min="6654" max="6654" width="19.140625" style="14" customWidth="1"/>
    <col min="6655" max="6655" width="33.42578125" style="14" customWidth="1"/>
    <col min="6656" max="6656" width="21.7109375" style="14" customWidth="1"/>
    <col min="6657" max="6657" width="30.7109375" style="14" customWidth="1"/>
    <col min="6658" max="6658" width="28.42578125" style="14" customWidth="1"/>
    <col min="6659" max="6659" width="32.7109375" style="14" customWidth="1"/>
    <col min="6660" max="6660" width="30.85546875" style="14" customWidth="1"/>
    <col min="6661" max="6909" width="9" style="14"/>
    <col min="6910" max="6910" width="19.140625" style="14" customWidth="1"/>
    <col min="6911" max="6911" width="33.42578125" style="14" customWidth="1"/>
    <col min="6912" max="6912" width="21.7109375" style="14" customWidth="1"/>
    <col min="6913" max="6913" width="30.7109375" style="14" customWidth="1"/>
    <col min="6914" max="6914" width="28.42578125" style="14" customWidth="1"/>
    <col min="6915" max="6915" width="32.7109375" style="14" customWidth="1"/>
    <col min="6916" max="6916" width="30.85546875" style="14" customWidth="1"/>
    <col min="6917" max="7165" width="9" style="14"/>
    <col min="7166" max="7166" width="19.140625" style="14" customWidth="1"/>
    <col min="7167" max="7167" width="33.42578125" style="14" customWidth="1"/>
    <col min="7168" max="7168" width="21.7109375" style="14" customWidth="1"/>
    <col min="7169" max="7169" width="30.7109375" style="14" customWidth="1"/>
    <col min="7170" max="7170" width="28.42578125" style="14" customWidth="1"/>
    <col min="7171" max="7171" width="32.7109375" style="14" customWidth="1"/>
    <col min="7172" max="7172" width="30.85546875" style="14" customWidth="1"/>
    <col min="7173" max="7421" width="9" style="14"/>
    <col min="7422" max="7422" width="19.140625" style="14" customWidth="1"/>
    <col min="7423" max="7423" width="33.42578125" style="14" customWidth="1"/>
    <col min="7424" max="7424" width="21.7109375" style="14" customWidth="1"/>
    <col min="7425" max="7425" width="30.7109375" style="14" customWidth="1"/>
    <col min="7426" max="7426" width="28.42578125" style="14" customWidth="1"/>
    <col min="7427" max="7427" width="32.7109375" style="14" customWidth="1"/>
    <col min="7428" max="7428" width="30.85546875" style="14" customWidth="1"/>
    <col min="7429" max="7677" width="9" style="14"/>
    <col min="7678" max="7678" width="19.140625" style="14" customWidth="1"/>
    <col min="7679" max="7679" width="33.42578125" style="14" customWidth="1"/>
    <col min="7680" max="7680" width="21.7109375" style="14" customWidth="1"/>
    <col min="7681" max="7681" width="30.7109375" style="14" customWidth="1"/>
    <col min="7682" max="7682" width="28.42578125" style="14" customWidth="1"/>
    <col min="7683" max="7683" width="32.7109375" style="14" customWidth="1"/>
    <col min="7684" max="7684" width="30.85546875" style="14" customWidth="1"/>
    <col min="7685" max="7933" width="9" style="14"/>
    <col min="7934" max="7934" width="19.140625" style="14" customWidth="1"/>
    <col min="7935" max="7935" width="33.42578125" style="14" customWidth="1"/>
    <col min="7936" max="7936" width="21.7109375" style="14" customWidth="1"/>
    <col min="7937" max="7937" width="30.7109375" style="14" customWidth="1"/>
    <col min="7938" max="7938" width="28.42578125" style="14" customWidth="1"/>
    <col min="7939" max="7939" width="32.7109375" style="14" customWidth="1"/>
    <col min="7940" max="7940" width="30.85546875" style="14" customWidth="1"/>
    <col min="7941" max="8189" width="9" style="14"/>
    <col min="8190" max="8190" width="19.140625" style="14" customWidth="1"/>
    <col min="8191" max="8191" width="33.42578125" style="14" customWidth="1"/>
    <col min="8192" max="8192" width="21.7109375" style="14" customWidth="1"/>
    <col min="8193" max="8193" width="30.7109375" style="14" customWidth="1"/>
    <col min="8194" max="8194" width="28.42578125" style="14" customWidth="1"/>
    <col min="8195" max="8195" width="32.7109375" style="14" customWidth="1"/>
    <col min="8196" max="8196" width="30.85546875" style="14" customWidth="1"/>
    <col min="8197" max="8445" width="9" style="14"/>
    <col min="8446" max="8446" width="19.140625" style="14" customWidth="1"/>
    <col min="8447" max="8447" width="33.42578125" style="14" customWidth="1"/>
    <col min="8448" max="8448" width="21.7109375" style="14" customWidth="1"/>
    <col min="8449" max="8449" width="30.7109375" style="14" customWidth="1"/>
    <col min="8450" max="8450" width="28.42578125" style="14" customWidth="1"/>
    <col min="8451" max="8451" width="32.7109375" style="14" customWidth="1"/>
    <col min="8452" max="8452" width="30.85546875" style="14" customWidth="1"/>
    <col min="8453" max="8701" width="9" style="14"/>
    <col min="8702" max="8702" width="19.140625" style="14" customWidth="1"/>
    <col min="8703" max="8703" width="33.42578125" style="14" customWidth="1"/>
    <col min="8704" max="8704" width="21.7109375" style="14" customWidth="1"/>
    <col min="8705" max="8705" width="30.7109375" style="14" customWidth="1"/>
    <col min="8706" max="8706" width="28.42578125" style="14" customWidth="1"/>
    <col min="8707" max="8707" width="32.7109375" style="14" customWidth="1"/>
    <col min="8708" max="8708" width="30.85546875" style="14" customWidth="1"/>
    <col min="8709" max="8957" width="9" style="14"/>
    <col min="8958" max="8958" width="19.140625" style="14" customWidth="1"/>
    <col min="8959" max="8959" width="33.42578125" style="14" customWidth="1"/>
    <col min="8960" max="8960" width="21.7109375" style="14" customWidth="1"/>
    <col min="8961" max="8961" width="30.7109375" style="14" customWidth="1"/>
    <col min="8962" max="8962" width="28.42578125" style="14" customWidth="1"/>
    <col min="8963" max="8963" width="32.7109375" style="14" customWidth="1"/>
    <col min="8964" max="8964" width="30.85546875" style="14" customWidth="1"/>
    <col min="8965" max="9213" width="9" style="14"/>
    <col min="9214" max="9214" width="19.140625" style="14" customWidth="1"/>
    <col min="9215" max="9215" width="33.42578125" style="14" customWidth="1"/>
    <col min="9216" max="9216" width="21.7109375" style="14" customWidth="1"/>
    <col min="9217" max="9217" width="30.7109375" style="14" customWidth="1"/>
    <col min="9218" max="9218" width="28.42578125" style="14" customWidth="1"/>
    <col min="9219" max="9219" width="32.7109375" style="14" customWidth="1"/>
    <col min="9220" max="9220" width="30.85546875" style="14" customWidth="1"/>
    <col min="9221" max="9469" width="9" style="14"/>
    <col min="9470" max="9470" width="19.140625" style="14" customWidth="1"/>
    <col min="9471" max="9471" width="33.42578125" style="14" customWidth="1"/>
    <col min="9472" max="9472" width="21.7109375" style="14" customWidth="1"/>
    <col min="9473" max="9473" width="30.7109375" style="14" customWidth="1"/>
    <col min="9474" max="9474" width="28.42578125" style="14" customWidth="1"/>
    <col min="9475" max="9475" width="32.7109375" style="14" customWidth="1"/>
    <col min="9476" max="9476" width="30.85546875" style="14" customWidth="1"/>
    <col min="9477" max="9725" width="9" style="14"/>
    <col min="9726" max="9726" width="19.140625" style="14" customWidth="1"/>
    <col min="9727" max="9727" width="33.42578125" style="14" customWidth="1"/>
    <col min="9728" max="9728" width="21.7109375" style="14" customWidth="1"/>
    <col min="9729" max="9729" width="30.7109375" style="14" customWidth="1"/>
    <col min="9730" max="9730" width="28.42578125" style="14" customWidth="1"/>
    <col min="9731" max="9731" width="32.7109375" style="14" customWidth="1"/>
    <col min="9732" max="9732" width="30.85546875" style="14" customWidth="1"/>
    <col min="9733" max="9981" width="9" style="14"/>
    <col min="9982" max="9982" width="19.140625" style="14" customWidth="1"/>
    <col min="9983" max="9983" width="33.42578125" style="14" customWidth="1"/>
    <col min="9984" max="9984" width="21.7109375" style="14" customWidth="1"/>
    <col min="9985" max="9985" width="30.7109375" style="14" customWidth="1"/>
    <col min="9986" max="9986" width="28.42578125" style="14" customWidth="1"/>
    <col min="9987" max="9987" width="32.7109375" style="14" customWidth="1"/>
    <col min="9988" max="9988" width="30.85546875" style="14" customWidth="1"/>
    <col min="9989" max="10237" width="9" style="14"/>
    <col min="10238" max="10238" width="19.140625" style="14" customWidth="1"/>
    <col min="10239" max="10239" width="33.42578125" style="14" customWidth="1"/>
    <col min="10240" max="10240" width="21.7109375" style="14" customWidth="1"/>
    <col min="10241" max="10241" width="30.7109375" style="14" customWidth="1"/>
    <col min="10242" max="10242" width="28.42578125" style="14" customWidth="1"/>
    <col min="10243" max="10243" width="32.7109375" style="14" customWidth="1"/>
    <col min="10244" max="10244" width="30.85546875" style="14" customWidth="1"/>
    <col min="10245" max="10493" width="9" style="14"/>
    <col min="10494" max="10494" width="19.140625" style="14" customWidth="1"/>
    <col min="10495" max="10495" width="33.42578125" style="14" customWidth="1"/>
    <col min="10496" max="10496" width="21.7109375" style="14" customWidth="1"/>
    <col min="10497" max="10497" width="30.7109375" style="14" customWidth="1"/>
    <col min="10498" max="10498" width="28.42578125" style="14" customWidth="1"/>
    <col min="10499" max="10499" width="32.7109375" style="14" customWidth="1"/>
    <col min="10500" max="10500" width="30.85546875" style="14" customWidth="1"/>
    <col min="10501" max="10749" width="9" style="14"/>
    <col min="10750" max="10750" width="19.140625" style="14" customWidth="1"/>
    <col min="10751" max="10751" width="33.42578125" style="14" customWidth="1"/>
    <col min="10752" max="10752" width="21.7109375" style="14" customWidth="1"/>
    <col min="10753" max="10753" width="30.7109375" style="14" customWidth="1"/>
    <col min="10754" max="10754" width="28.42578125" style="14" customWidth="1"/>
    <col min="10755" max="10755" width="32.7109375" style="14" customWidth="1"/>
    <col min="10756" max="10756" width="30.85546875" style="14" customWidth="1"/>
    <col min="10757" max="11005" width="9" style="14"/>
    <col min="11006" max="11006" width="19.140625" style="14" customWidth="1"/>
    <col min="11007" max="11007" width="33.42578125" style="14" customWidth="1"/>
    <col min="11008" max="11008" width="21.7109375" style="14" customWidth="1"/>
    <col min="11009" max="11009" width="30.7109375" style="14" customWidth="1"/>
    <col min="11010" max="11010" width="28.42578125" style="14" customWidth="1"/>
    <col min="11011" max="11011" width="32.7109375" style="14" customWidth="1"/>
    <col min="11012" max="11012" width="30.85546875" style="14" customWidth="1"/>
    <col min="11013" max="11261" width="9" style="14"/>
    <col min="11262" max="11262" width="19.140625" style="14" customWidth="1"/>
    <col min="11263" max="11263" width="33.42578125" style="14" customWidth="1"/>
    <col min="11264" max="11264" width="21.7109375" style="14" customWidth="1"/>
    <col min="11265" max="11265" width="30.7109375" style="14" customWidth="1"/>
    <col min="11266" max="11266" width="28.42578125" style="14" customWidth="1"/>
    <col min="11267" max="11267" width="32.7109375" style="14" customWidth="1"/>
    <col min="11268" max="11268" width="30.85546875" style="14" customWidth="1"/>
    <col min="11269" max="11517" width="9" style="14"/>
    <col min="11518" max="11518" width="19.140625" style="14" customWidth="1"/>
    <col min="11519" max="11519" width="33.42578125" style="14" customWidth="1"/>
    <col min="11520" max="11520" width="21.7109375" style="14" customWidth="1"/>
    <col min="11521" max="11521" width="30.7109375" style="14" customWidth="1"/>
    <col min="11522" max="11522" width="28.42578125" style="14" customWidth="1"/>
    <col min="11523" max="11523" width="32.7109375" style="14" customWidth="1"/>
    <col min="11524" max="11524" width="30.85546875" style="14" customWidth="1"/>
    <col min="11525" max="11773" width="9" style="14"/>
    <col min="11774" max="11774" width="19.140625" style="14" customWidth="1"/>
    <col min="11775" max="11775" width="33.42578125" style="14" customWidth="1"/>
    <col min="11776" max="11776" width="21.7109375" style="14" customWidth="1"/>
    <col min="11777" max="11777" width="30.7109375" style="14" customWidth="1"/>
    <col min="11778" max="11778" width="28.42578125" style="14" customWidth="1"/>
    <col min="11779" max="11779" width="32.7109375" style="14" customWidth="1"/>
    <col min="11780" max="11780" width="30.85546875" style="14" customWidth="1"/>
    <col min="11781" max="12029" width="9" style="14"/>
    <col min="12030" max="12030" width="19.140625" style="14" customWidth="1"/>
    <col min="12031" max="12031" width="33.42578125" style="14" customWidth="1"/>
    <col min="12032" max="12032" width="21.7109375" style="14" customWidth="1"/>
    <col min="12033" max="12033" width="30.7109375" style="14" customWidth="1"/>
    <col min="12034" max="12034" width="28.42578125" style="14" customWidth="1"/>
    <col min="12035" max="12035" width="32.7109375" style="14" customWidth="1"/>
    <col min="12036" max="12036" width="30.85546875" style="14" customWidth="1"/>
    <col min="12037" max="12285" width="9" style="14"/>
    <col min="12286" max="12286" width="19.140625" style="14" customWidth="1"/>
    <col min="12287" max="12287" width="33.42578125" style="14" customWidth="1"/>
    <col min="12288" max="12288" width="21.7109375" style="14" customWidth="1"/>
    <col min="12289" max="12289" width="30.7109375" style="14" customWidth="1"/>
    <col min="12290" max="12290" width="28.42578125" style="14" customWidth="1"/>
    <col min="12291" max="12291" width="32.7109375" style="14" customWidth="1"/>
    <col min="12292" max="12292" width="30.85546875" style="14" customWidth="1"/>
    <col min="12293" max="12541" width="9" style="14"/>
    <col min="12542" max="12542" width="19.140625" style="14" customWidth="1"/>
    <col min="12543" max="12543" width="33.42578125" style="14" customWidth="1"/>
    <col min="12544" max="12544" width="21.7109375" style="14" customWidth="1"/>
    <col min="12545" max="12545" width="30.7109375" style="14" customWidth="1"/>
    <col min="12546" max="12546" width="28.42578125" style="14" customWidth="1"/>
    <col min="12547" max="12547" width="32.7109375" style="14" customWidth="1"/>
    <col min="12548" max="12548" width="30.85546875" style="14" customWidth="1"/>
    <col min="12549" max="12797" width="9" style="14"/>
    <col min="12798" max="12798" width="19.140625" style="14" customWidth="1"/>
    <col min="12799" max="12799" width="33.42578125" style="14" customWidth="1"/>
    <col min="12800" max="12800" width="21.7109375" style="14" customWidth="1"/>
    <col min="12801" max="12801" width="30.7109375" style="14" customWidth="1"/>
    <col min="12802" max="12802" width="28.42578125" style="14" customWidth="1"/>
    <col min="12803" max="12803" width="32.7109375" style="14" customWidth="1"/>
    <col min="12804" max="12804" width="30.85546875" style="14" customWidth="1"/>
    <col min="12805" max="13053" width="9" style="14"/>
    <col min="13054" max="13054" width="19.140625" style="14" customWidth="1"/>
    <col min="13055" max="13055" width="33.42578125" style="14" customWidth="1"/>
    <col min="13056" max="13056" width="21.7109375" style="14" customWidth="1"/>
    <col min="13057" max="13057" width="30.7109375" style="14" customWidth="1"/>
    <col min="13058" max="13058" width="28.42578125" style="14" customWidth="1"/>
    <col min="13059" max="13059" width="32.7109375" style="14" customWidth="1"/>
    <col min="13060" max="13060" width="30.85546875" style="14" customWidth="1"/>
    <col min="13061" max="13309" width="9" style="14"/>
    <col min="13310" max="13310" width="19.140625" style="14" customWidth="1"/>
    <col min="13311" max="13311" width="33.42578125" style="14" customWidth="1"/>
    <col min="13312" max="13312" width="21.7109375" style="14" customWidth="1"/>
    <col min="13313" max="13313" width="30.7109375" style="14" customWidth="1"/>
    <col min="13314" max="13314" width="28.42578125" style="14" customWidth="1"/>
    <col min="13315" max="13315" width="32.7109375" style="14" customWidth="1"/>
    <col min="13316" max="13316" width="30.85546875" style="14" customWidth="1"/>
    <col min="13317" max="13565" width="9" style="14"/>
    <col min="13566" max="13566" width="19.140625" style="14" customWidth="1"/>
    <col min="13567" max="13567" width="33.42578125" style="14" customWidth="1"/>
    <col min="13568" max="13568" width="21.7109375" style="14" customWidth="1"/>
    <col min="13569" max="13569" width="30.7109375" style="14" customWidth="1"/>
    <col min="13570" max="13570" width="28.42578125" style="14" customWidth="1"/>
    <col min="13571" max="13571" width="32.7109375" style="14" customWidth="1"/>
    <col min="13572" max="13572" width="30.85546875" style="14" customWidth="1"/>
    <col min="13573" max="13821" width="9" style="14"/>
    <col min="13822" max="13822" width="19.140625" style="14" customWidth="1"/>
    <col min="13823" max="13823" width="33.42578125" style="14" customWidth="1"/>
    <col min="13824" max="13824" width="21.7109375" style="14" customWidth="1"/>
    <col min="13825" max="13825" width="30.7109375" style="14" customWidth="1"/>
    <col min="13826" max="13826" width="28.42578125" style="14" customWidth="1"/>
    <col min="13827" max="13827" width="32.7109375" style="14" customWidth="1"/>
    <col min="13828" max="13828" width="30.85546875" style="14" customWidth="1"/>
    <col min="13829" max="14077" width="9" style="14"/>
    <col min="14078" max="14078" width="19.140625" style="14" customWidth="1"/>
    <col min="14079" max="14079" width="33.42578125" style="14" customWidth="1"/>
    <col min="14080" max="14080" width="21.7109375" style="14" customWidth="1"/>
    <col min="14081" max="14081" width="30.7109375" style="14" customWidth="1"/>
    <col min="14082" max="14082" width="28.42578125" style="14" customWidth="1"/>
    <col min="14083" max="14083" width="32.7109375" style="14" customWidth="1"/>
    <col min="14084" max="14084" width="30.85546875" style="14" customWidth="1"/>
    <col min="14085" max="14333" width="9" style="14"/>
    <col min="14334" max="14334" width="19.140625" style="14" customWidth="1"/>
    <col min="14335" max="14335" width="33.42578125" style="14" customWidth="1"/>
    <col min="14336" max="14336" width="21.7109375" style="14" customWidth="1"/>
    <col min="14337" max="14337" width="30.7109375" style="14" customWidth="1"/>
    <col min="14338" max="14338" width="28.42578125" style="14" customWidth="1"/>
    <col min="14339" max="14339" width="32.7109375" style="14" customWidth="1"/>
    <col min="14340" max="14340" width="30.85546875" style="14" customWidth="1"/>
    <col min="14341" max="14589" width="9" style="14"/>
    <col min="14590" max="14590" width="19.140625" style="14" customWidth="1"/>
    <col min="14591" max="14591" width="33.42578125" style="14" customWidth="1"/>
    <col min="14592" max="14592" width="21.7109375" style="14" customWidth="1"/>
    <col min="14593" max="14593" width="30.7109375" style="14" customWidth="1"/>
    <col min="14594" max="14594" width="28.42578125" style="14" customWidth="1"/>
    <col min="14595" max="14595" width="32.7109375" style="14" customWidth="1"/>
    <col min="14596" max="14596" width="30.85546875" style="14" customWidth="1"/>
    <col min="14597" max="14845" width="9" style="14"/>
    <col min="14846" max="14846" width="19.140625" style="14" customWidth="1"/>
    <col min="14847" max="14847" width="33.42578125" style="14" customWidth="1"/>
    <col min="14848" max="14848" width="21.7109375" style="14" customWidth="1"/>
    <col min="14849" max="14849" width="30.7109375" style="14" customWidth="1"/>
    <col min="14850" max="14850" width="28.42578125" style="14" customWidth="1"/>
    <col min="14851" max="14851" width="32.7109375" style="14" customWidth="1"/>
    <col min="14852" max="14852" width="30.85546875" style="14" customWidth="1"/>
    <col min="14853" max="15101" width="9" style="14"/>
    <col min="15102" max="15102" width="19.140625" style="14" customWidth="1"/>
    <col min="15103" max="15103" width="33.42578125" style="14" customWidth="1"/>
    <col min="15104" max="15104" width="21.7109375" style="14" customWidth="1"/>
    <col min="15105" max="15105" width="30.7109375" style="14" customWidth="1"/>
    <col min="15106" max="15106" width="28.42578125" style="14" customWidth="1"/>
    <col min="15107" max="15107" width="32.7109375" style="14" customWidth="1"/>
    <col min="15108" max="15108" width="30.85546875" style="14" customWidth="1"/>
    <col min="15109" max="15357" width="9" style="14"/>
    <col min="15358" max="15358" width="19.140625" style="14" customWidth="1"/>
    <col min="15359" max="15359" width="33.42578125" style="14" customWidth="1"/>
    <col min="15360" max="15360" width="21.7109375" style="14" customWidth="1"/>
    <col min="15361" max="15361" width="30.7109375" style="14" customWidth="1"/>
    <col min="15362" max="15362" width="28.42578125" style="14" customWidth="1"/>
    <col min="15363" max="15363" width="32.7109375" style="14" customWidth="1"/>
    <col min="15364" max="15364" width="30.85546875" style="14" customWidth="1"/>
    <col min="15365" max="15613" width="9" style="14"/>
    <col min="15614" max="15614" width="19.140625" style="14" customWidth="1"/>
    <col min="15615" max="15615" width="33.42578125" style="14" customWidth="1"/>
    <col min="15616" max="15616" width="21.7109375" style="14" customWidth="1"/>
    <col min="15617" max="15617" width="30.7109375" style="14" customWidth="1"/>
    <col min="15618" max="15618" width="28.42578125" style="14" customWidth="1"/>
    <col min="15619" max="15619" width="32.7109375" style="14" customWidth="1"/>
    <col min="15620" max="15620" width="30.85546875" style="14" customWidth="1"/>
    <col min="15621" max="15869" width="9" style="14"/>
    <col min="15870" max="15870" width="19.140625" style="14" customWidth="1"/>
    <col min="15871" max="15871" width="33.42578125" style="14" customWidth="1"/>
    <col min="15872" max="15872" width="21.7109375" style="14" customWidth="1"/>
    <col min="15873" max="15873" width="30.7109375" style="14" customWidth="1"/>
    <col min="15874" max="15874" width="28.42578125" style="14" customWidth="1"/>
    <col min="15875" max="15875" width="32.7109375" style="14" customWidth="1"/>
    <col min="15876" max="15876" width="30.85546875" style="14" customWidth="1"/>
    <col min="15877" max="16125" width="9" style="14"/>
    <col min="16126" max="16126" width="19.140625" style="14" customWidth="1"/>
    <col min="16127" max="16127" width="33.42578125" style="14" customWidth="1"/>
    <col min="16128" max="16128" width="21.7109375" style="14" customWidth="1"/>
    <col min="16129" max="16129" width="30.7109375" style="14" customWidth="1"/>
    <col min="16130" max="16130" width="28.42578125" style="14" customWidth="1"/>
    <col min="16131" max="16131" width="32.7109375" style="14" customWidth="1"/>
    <col min="16132" max="16132" width="30.85546875" style="14" customWidth="1"/>
    <col min="16133" max="16384" width="9" style="14"/>
  </cols>
  <sheetData>
    <row r="1" spans="1:22" s="1" customFormat="1" ht="66.75" customHeight="1">
      <c r="B1" s="73" t="s">
        <v>0</v>
      </c>
      <c r="C1" s="73"/>
      <c r="D1" s="19" t="s">
        <v>1907</v>
      </c>
      <c r="E1"/>
      <c r="F1"/>
      <c r="G1"/>
      <c r="H1"/>
      <c r="I1"/>
      <c r="J1"/>
      <c r="K1"/>
      <c r="L1"/>
      <c r="M1"/>
      <c r="N1"/>
      <c r="O1"/>
      <c r="P1"/>
      <c r="Q1"/>
      <c r="R1"/>
      <c r="S1"/>
      <c r="T1"/>
      <c r="U1"/>
      <c r="V1"/>
    </row>
    <row r="2" spans="1:22" s="1" customFormat="1" ht="27.75" customHeight="1">
      <c r="A2" s="74" t="s">
        <v>1</v>
      </c>
      <c r="B2" s="74" t="s">
        <v>2</v>
      </c>
      <c r="C2" s="74" t="s">
        <v>3</v>
      </c>
      <c r="D2" s="2"/>
      <c r="E2"/>
      <c r="F2"/>
      <c r="G2"/>
      <c r="H2"/>
      <c r="I2"/>
      <c r="J2"/>
      <c r="K2"/>
      <c r="L2"/>
      <c r="M2"/>
      <c r="N2"/>
      <c r="O2"/>
      <c r="P2"/>
      <c r="Q2"/>
      <c r="R2"/>
      <c r="S2"/>
      <c r="T2"/>
      <c r="U2"/>
      <c r="V2"/>
    </row>
    <row r="3" spans="1:22" s="1" customFormat="1" ht="36" customHeight="1">
      <c r="A3" s="74"/>
      <c r="B3" s="74" t="s">
        <v>4</v>
      </c>
      <c r="C3" s="74" t="s">
        <v>5</v>
      </c>
      <c r="D3" s="2" t="s">
        <v>6</v>
      </c>
      <c r="E3"/>
      <c r="F3"/>
      <c r="G3"/>
      <c r="H3"/>
      <c r="I3"/>
      <c r="J3"/>
      <c r="K3"/>
      <c r="L3"/>
      <c r="M3"/>
      <c r="N3"/>
      <c r="O3"/>
      <c r="P3"/>
      <c r="Q3"/>
      <c r="R3"/>
      <c r="S3"/>
      <c r="T3"/>
      <c r="U3"/>
      <c r="V3"/>
    </row>
    <row r="4" spans="1:22" s="4" customFormat="1" ht="18">
      <c r="A4" s="3" t="s">
        <v>7</v>
      </c>
      <c r="C4" s="5">
        <f ca="1">SUM(C5:C19)</f>
        <v>733</v>
      </c>
      <c r="D4" s="6"/>
      <c r="E4"/>
      <c r="F4"/>
      <c r="G4"/>
      <c r="H4"/>
      <c r="I4"/>
      <c r="J4"/>
      <c r="K4"/>
      <c r="L4"/>
      <c r="M4"/>
      <c r="N4"/>
      <c r="O4"/>
      <c r="P4"/>
      <c r="Q4"/>
      <c r="R4"/>
      <c r="S4"/>
      <c r="T4"/>
      <c r="U4"/>
      <c r="V4"/>
    </row>
    <row r="5" spans="1:22" s="4" customFormat="1" ht="18">
      <c r="A5" s="7"/>
      <c r="B5" s="8" t="s">
        <v>9</v>
      </c>
      <c r="C5" s="5">
        <f ca="1">COUNTIF(债券列表!J:J,首页!B5)</f>
        <v>0</v>
      </c>
      <c r="D5" s="6" t="e">
        <f ca="1">AVERAGEIF(债券列表!J:J,$B5,债券列表!O:O)</f>
        <v>#DIV/0!</v>
      </c>
      <c r="E5"/>
      <c r="F5"/>
      <c r="G5"/>
      <c r="H5"/>
      <c r="I5"/>
      <c r="J5"/>
      <c r="K5"/>
      <c r="L5"/>
      <c r="M5"/>
      <c r="N5"/>
      <c r="O5"/>
      <c r="P5"/>
      <c r="Q5"/>
      <c r="R5"/>
      <c r="S5"/>
      <c r="T5"/>
      <c r="U5"/>
      <c r="V5"/>
    </row>
    <row r="6" spans="1:22" s="4" customFormat="1" ht="18">
      <c r="A6" s="9"/>
      <c r="B6" s="10" t="s">
        <v>10</v>
      </c>
      <c r="C6" s="5">
        <f ca="1">COUNTIF(债券列表!J:J,首页!B6)</f>
        <v>166</v>
      </c>
      <c r="D6" s="6">
        <f ca="1">AVERAGEIF(债券列表!J:J,$B6,债券列表!O:O)</f>
        <v>3.6025120481927706</v>
      </c>
      <c r="E6"/>
      <c r="F6"/>
      <c r="G6"/>
      <c r="H6"/>
      <c r="I6"/>
      <c r="J6"/>
      <c r="K6"/>
      <c r="L6"/>
      <c r="M6"/>
      <c r="N6"/>
      <c r="O6"/>
      <c r="P6"/>
      <c r="Q6"/>
      <c r="R6"/>
      <c r="S6"/>
      <c r="T6"/>
      <c r="U6"/>
      <c r="V6"/>
    </row>
    <row r="7" spans="1:22" s="4" customFormat="1" ht="20.25">
      <c r="A7" s="7"/>
      <c r="B7" s="62" t="s">
        <v>3639</v>
      </c>
      <c r="C7" s="5">
        <f ca="1">COUNTIF(债券列表!J:J,首页!B7)</f>
        <v>172</v>
      </c>
      <c r="D7" s="6">
        <f ca="1">AVERAGEIF(债券列表!J:J,$B7,债券列表!O:O)</f>
        <v>3.4334651162790695</v>
      </c>
      <c r="E7"/>
      <c r="F7"/>
      <c r="G7"/>
      <c r="H7"/>
      <c r="I7"/>
      <c r="J7"/>
      <c r="K7"/>
      <c r="L7"/>
      <c r="M7"/>
      <c r="N7"/>
      <c r="O7"/>
      <c r="P7"/>
      <c r="Q7"/>
      <c r="R7"/>
      <c r="S7"/>
      <c r="T7"/>
      <c r="U7"/>
      <c r="V7"/>
    </row>
    <row r="8" spans="1:22" s="4" customFormat="1" ht="18">
      <c r="A8" s="9"/>
      <c r="B8" s="11" t="s">
        <v>12</v>
      </c>
      <c r="C8" s="5">
        <f ca="1">COUNTIF(债券列表!J:J,首页!B8)</f>
        <v>2</v>
      </c>
      <c r="D8" s="6">
        <f ca="1">AVERAGEIF(债券列表!J:J,$B8,债券列表!O:O)</f>
        <v>6.375</v>
      </c>
      <c r="E8"/>
      <c r="F8"/>
      <c r="G8"/>
      <c r="H8"/>
      <c r="I8"/>
      <c r="J8"/>
      <c r="K8"/>
      <c r="L8"/>
      <c r="M8"/>
      <c r="N8"/>
      <c r="O8"/>
      <c r="P8"/>
      <c r="Q8"/>
      <c r="R8"/>
      <c r="S8"/>
      <c r="T8"/>
      <c r="U8"/>
      <c r="V8"/>
    </row>
    <row r="9" spans="1:22" s="4" customFormat="1" ht="20.25">
      <c r="A9" s="7"/>
      <c r="B9" s="62" t="s">
        <v>3640</v>
      </c>
      <c r="C9" s="5">
        <f ca="1">COUNTIF(债券列表!J:J,首页!B9)</f>
        <v>3</v>
      </c>
      <c r="D9" s="6">
        <f ca="1">AVERAGEIF(债券列表!J:J,$B9,债券列表!O:O)</f>
        <v>3.143333333333334</v>
      </c>
      <c r="E9"/>
      <c r="F9"/>
      <c r="G9"/>
      <c r="H9"/>
      <c r="I9"/>
      <c r="J9"/>
      <c r="K9"/>
      <c r="L9"/>
      <c r="M9"/>
      <c r="N9"/>
      <c r="O9"/>
      <c r="P9"/>
      <c r="Q9"/>
      <c r="R9"/>
      <c r="S9"/>
      <c r="T9"/>
      <c r="U9"/>
      <c r="V9"/>
    </row>
    <row r="10" spans="1:22" s="4" customFormat="1" ht="20.25">
      <c r="A10" s="7"/>
      <c r="B10" s="62" t="s">
        <v>3641</v>
      </c>
      <c r="C10" s="5">
        <f ca="1">COUNTIF(债券列表!J:J,首页!B10)</f>
        <v>31</v>
      </c>
      <c r="D10" s="6">
        <f ca="1">AVERAGEIF(债券列表!J:J,$B10,债券列表!O:O)</f>
        <v>5.6040322580645165</v>
      </c>
      <c r="E10"/>
      <c r="F10"/>
      <c r="G10"/>
      <c r="H10"/>
      <c r="I10"/>
      <c r="J10"/>
      <c r="K10"/>
      <c r="L10"/>
      <c r="M10"/>
      <c r="N10"/>
      <c r="O10"/>
      <c r="P10"/>
      <c r="Q10"/>
      <c r="R10"/>
      <c r="S10"/>
      <c r="T10"/>
      <c r="U10"/>
      <c r="V10"/>
    </row>
    <row r="11" spans="1:22" s="4" customFormat="1" ht="18">
      <c r="A11" s="7"/>
      <c r="B11" s="8" t="s">
        <v>15</v>
      </c>
      <c r="C11" s="5">
        <f ca="1">COUNTIF(债券列表!J:J,首页!B11)</f>
        <v>25</v>
      </c>
      <c r="D11" s="6">
        <f ca="1">AVERAGEIF(债券列表!J:J,$B11,债券列表!O:O)</f>
        <v>4.9319999999999995</v>
      </c>
      <c r="E11"/>
      <c r="F11"/>
      <c r="G11"/>
      <c r="H11"/>
      <c r="I11"/>
      <c r="J11"/>
      <c r="K11"/>
      <c r="L11"/>
      <c r="M11"/>
      <c r="N11"/>
      <c r="O11"/>
      <c r="P11"/>
      <c r="Q11"/>
      <c r="R11"/>
      <c r="S11"/>
      <c r="T11"/>
      <c r="U11"/>
      <c r="V11"/>
    </row>
    <row r="12" spans="1:22" s="4" customFormat="1" ht="20.25">
      <c r="A12" s="7"/>
      <c r="B12" s="62" t="s">
        <v>3642</v>
      </c>
      <c r="C12" s="5">
        <f ca="1">COUNTIF(债券列表!J:J,首页!B12)</f>
        <v>3</v>
      </c>
      <c r="D12" s="6">
        <f ca="1">AVERAGEIF(债券列表!J:J,$B12,债券列表!O:O)</f>
        <v>5.416666666666667</v>
      </c>
      <c r="E12"/>
      <c r="F12"/>
      <c r="G12"/>
      <c r="H12"/>
      <c r="I12"/>
      <c r="J12"/>
      <c r="K12"/>
      <c r="L12"/>
      <c r="M12"/>
      <c r="N12"/>
      <c r="O12"/>
      <c r="P12"/>
      <c r="Q12"/>
      <c r="R12"/>
      <c r="S12"/>
      <c r="T12"/>
      <c r="U12"/>
      <c r="V12"/>
    </row>
    <row r="13" spans="1:22" s="4" customFormat="1" ht="18">
      <c r="A13" s="7"/>
      <c r="B13" s="8" t="s">
        <v>17</v>
      </c>
      <c r="C13" s="5">
        <f ca="1">COUNTIF(债券列表!J:J,首页!B13)</f>
        <v>0</v>
      </c>
      <c r="D13" s="6" t="e">
        <f ca="1">AVERAGEIF(债券列表!J:J,$B13,债券列表!O:O)</f>
        <v>#DIV/0!</v>
      </c>
      <c r="E13"/>
      <c r="F13"/>
      <c r="G13"/>
      <c r="H13"/>
      <c r="I13"/>
      <c r="J13"/>
      <c r="K13"/>
      <c r="L13"/>
      <c r="M13"/>
      <c r="N13"/>
      <c r="O13"/>
      <c r="P13"/>
      <c r="Q13"/>
      <c r="R13"/>
      <c r="S13"/>
      <c r="T13"/>
      <c r="U13"/>
      <c r="V13"/>
    </row>
    <row r="14" spans="1:22" s="4" customFormat="1" ht="18">
      <c r="A14" s="7"/>
      <c r="B14" s="8" t="s">
        <v>18</v>
      </c>
      <c r="C14" s="5">
        <f ca="1">COUNTIF(债券列表!J:J,首页!B14)</f>
        <v>50</v>
      </c>
      <c r="D14" s="6">
        <f ca="1">AVERAGEIF(债券列表!J:J,$B14,债券列表!O:O)</f>
        <v>5.5382400000000009</v>
      </c>
      <c r="E14"/>
      <c r="F14"/>
      <c r="G14"/>
      <c r="H14"/>
      <c r="I14"/>
      <c r="J14"/>
      <c r="K14"/>
      <c r="L14"/>
      <c r="M14"/>
      <c r="N14"/>
      <c r="O14"/>
      <c r="P14"/>
      <c r="Q14"/>
      <c r="R14"/>
      <c r="S14"/>
      <c r="T14"/>
      <c r="U14"/>
      <c r="V14"/>
    </row>
    <row r="15" spans="1:22" s="4" customFormat="1" ht="18">
      <c r="A15" s="7"/>
      <c r="B15" s="8" t="s">
        <v>1374</v>
      </c>
      <c r="C15" s="5">
        <f ca="1">COUNTIF(债券列表!J:J,首页!B15)</f>
        <v>7</v>
      </c>
      <c r="D15" s="6">
        <f ca="1">AVERAGEIF(债券列表!J:J,$B15,债券列表!O:O)</f>
        <v>2.4142857142857141</v>
      </c>
      <c r="E15"/>
      <c r="F15"/>
      <c r="G15"/>
      <c r="H15"/>
      <c r="I15"/>
      <c r="J15"/>
      <c r="K15"/>
      <c r="L15"/>
      <c r="M15"/>
      <c r="N15"/>
      <c r="O15"/>
      <c r="P15"/>
      <c r="Q15"/>
      <c r="R15"/>
      <c r="S15"/>
      <c r="T15"/>
      <c r="U15"/>
      <c r="V15"/>
    </row>
    <row r="16" spans="1:22" s="4" customFormat="1" ht="18">
      <c r="A16" s="7"/>
      <c r="B16" s="8" t="s">
        <v>1375</v>
      </c>
      <c r="C16" s="5">
        <f ca="1">COUNTIF(债券列表!J:J,首页!B16)</f>
        <v>39</v>
      </c>
      <c r="D16" s="6">
        <f ca="1">AVERAGEIF(债券列表!J:J,$B16,债券列表!O:O)</f>
        <v>6.6816153846153838</v>
      </c>
      <c r="E16"/>
      <c r="F16"/>
      <c r="G16"/>
      <c r="H16"/>
      <c r="I16"/>
      <c r="J16"/>
      <c r="K16"/>
      <c r="L16"/>
      <c r="M16"/>
      <c r="N16"/>
      <c r="O16"/>
      <c r="P16"/>
      <c r="Q16"/>
      <c r="R16"/>
      <c r="S16"/>
      <c r="T16"/>
      <c r="U16"/>
      <c r="V16"/>
    </row>
    <row r="17" spans="1:22" s="4" customFormat="1" ht="18">
      <c r="A17" s="7"/>
      <c r="B17" s="8" t="s">
        <v>1905</v>
      </c>
      <c r="C17" s="5">
        <f ca="1">COUNTIF(债券列表!J:J,首页!B17)</f>
        <v>15</v>
      </c>
      <c r="D17" s="6">
        <f ca="1">AVERAGEIF(债券列表!J:J,$B17,债券列表!O:O)</f>
        <v>4.9978000000000007</v>
      </c>
      <c r="E17"/>
      <c r="F17"/>
      <c r="G17"/>
      <c r="H17"/>
      <c r="I17"/>
      <c r="J17"/>
      <c r="K17"/>
      <c r="L17"/>
      <c r="M17"/>
      <c r="N17"/>
      <c r="O17"/>
      <c r="P17"/>
      <c r="Q17"/>
      <c r="R17"/>
      <c r="S17"/>
      <c r="T17"/>
      <c r="U17"/>
      <c r="V17"/>
    </row>
    <row r="18" spans="1:22" s="4" customFormat="1" ht="18">
      <c r="A18" s="7"/>
      <c r="B18" s="8" t="s">
        <v>1376</v>
      </c>
      <c r="C18" s="5">
        <f ca="1">COUNTIF(债券列表!J:J,首页!B18)</f>
        <v>116</v>
      </c>
      <c r="D18" s="6">
        <f ca="1">AVERAGEIF(债券列表!J:J,$B18,债券列表!O:O)</f>
        <v>6.3541379310344821</v>
      </c>
      <c r="E18"/>
      <c r="F18"/>
      <c r="G18"/>
      <c r="H18"/>
      <c r="I18"/>
      <c r="J18"/>
      <c r="K18"/>
      <c r="L18"/>
      <c r="M18"/>
      <c r="N18"/>
      <c r="O18"/>
      <c r="P18"/>
      <c r="Q18"/>
      <c r="R18"/>
      <c r="S18"/>
      <c r="T18"/>
      <c r="U18"/>
      <c r="V18"/>
    </row>
    <row r="19" spans="1:22" s="4" customFormat="1" ht="18">
      <c r="A19" s="7"/>
      <c r="B19" s="8" t="s">
        <v>4252</v>
      </c>
      <c r="C19" s="5">
        <f ca="1">COUNTIF(债券列表!J:J,首页!B19)</f>
        <v>104</v>
      </c>
      <c r="D19" s="6">
        <f ca="1">AVERAGEIF(债券列表!J:J,$B19,债券列表!O:O)</f>
        <v>3.1198557692307696</v>
      </c>
      <c r="E19"/>
      <c r="F19"/>
      <c r="G19"/>
      <c r="H19"/>
      <c r="I19"/>
      <c r="J19"/>
      <c r="K19"/>
      <c r="L19"/>
      <c r="M19"/>
      <c r="N19"/>
      <c r="O19"/>
      <c r="P19"/>
      <c r="Q19"/>
      <c r="R19"/>
      <c r="S19"/>
      <c r="T19"/>
      <c r="U19"/>
      <c r="V19"/>
    </row>
    <row r="20" spans="1:22" s="4" customFormat="1" ht="18">
      <c r="A20" s="7"/>
      <c r="B20" s="8"/>
      <c r="C20" s="5"/>
      <c r="D20" s="6"/>
      <c r="E20"/>
      <c r="F20"/>
      <c r="G20"/>
      <c r="H20"/>
      <c r="I20"/>
      <c r="J20"/>
      <c r="K20"/>
      <c r="L20"/>
      <c r="M20"/>
      <c r="N20"/>
      <c r="O20"/>
      <c r="P20"/>
      <c r="Q20"/>
      <c r="R20"/>
      <c r="S20"/>
      <c r="T20"/>
      <c r="U20"/>
      <c r="V20"/>
    </row>
    <row r="21" spans="1:22" s="4" customFormat="1" ht="18">
      <c r="A21" s="7"/>
      <c r="B21" s="8"/>
      <c r="C21" s="5"/>
      <c r="D21" s="6"/>
      <c r="E21"/>
      <c r="F21"/>
      <c r="G21"/>
      <c r="H21"/>
      <c r="I21"/>
      <c r="J21"/>
      <c r="K21"/>
      <c r="L21"/>
      <c r="M21"/>
      <c r="N21"/>
      <c r="O21"/>
      <c r="P21"/>
      <c r="Q21"/>
      <c r="R21"/>
      <c r="S21"/>
      <c r="T21"/>
      <c r="U21"/>
      <c r="V21"/>
    </row>
    <row r="22" spans="1:22" s="4" customFormat="1" ht="18">
      <c r="A22" s="3" t="s">
        <v>19</v>
      </c>
      <c r="C22" s="5">
        <f>SUM(C23:C50)</f>
        <v>733</v>
      </c>
      <c r="D22" s="6"/>
      <c r="E22"/>
      <c r="F22"/>
      <c r="G22"/>
      <c r="H22"/>
      <c r="I22"/>
      <c r="J22"/>
      <c r="K22"/>
      <c r="L22"/>
      <c r="M22"/>
      <c r="N22"/>
      <c r="O22"/>
      <c r="P22"/>
      <c r="Q22"/>
      <c r="R22"/>
      <c r="S22"/>
      <c r="T22"/>
      <c r="U22"/>
      <c r="V22"/>
    </row>
    <row r="23" spans="1:22" s="4" customFormat="1" ht="18">
      <c r="A23" s="7"/>
      <c r="B23" s="8" t="s">
        <v>20</v>
      </c>
      <c r="C23" s="5">
        <f>COUNTIF(债券列表!K:K,首页!B23)</f>
        <v>74</v>
      </c>
      <c r="D23" s="6">
        <f>AVERAGEIF(债券列表!K:K,$B23,债券列表!O:O)</f>
        <v>3.6674594594594594</v>
      </c>
      <c r="E23"/>
      <c r="F23"/>
      <c r="G23"/>
      <c r="H23"/>
      <c r="I23"/>
      <c r="J23"/>
      <c r="K23"/>
      <c r="L23"/>
      <c r="M23"/>
      <c r="N23"/>
      <c r="O23"/>
      <c r="P23"/>
      <c r="Q23"/>
      <c r="R23"/>
      <c r="S23"/>
      <c r="T23"/>
      <c r="U23"/>
      <c r="V23"/>
    </row>
    <row r="24" spans="1:22" s="4" customFormat="1" ht="18">
      <c r="A24" s="9"/>
      <c r="B24" s="10" t="s">
        <v>21</v>
      </c>
      <c r="C24" s="5">
        <f>COUNTIF(债券列表!K:K,首页!B24)</f>
        <v>151</v>
      </c>
      <c r="D24" s="6">
        <f>AVERAGEIF(债券列表!K:K,$B24,债券列表!O:O)</f>
        <v>3.6519867549668876</v>
      </c>
      <c r="E24"/>
      <c r="F24"/>
      <c r="G24"/>
      <c r="H24"/>
      <c r="I24"/>
      <c r="J24"/>
      <c r="K24"/>
      <c r="L24"/>
      <c r="M24"/>
      <c r="N24"/>
      <c r="O24"/>
      <c r="P24"/>
      <c r="Q24"/>
      <c r="R24"/>
      <c r="S24"/>
      <c r="T24"/>
      <c r="U24"/>
      <c r="V24"/>
    </row>
    <row r="25" spans="1:22" s="4" customFormat="1" ht="18">
      <c r="A25" s="7"/>
      <c r="B25" s="8" t="s">
        <v>908</v>
      </c>
      <c r="C25" s="5">
        <f>COUNTIF(债券列表!K:K,首页!B25)</f>
        <v>45</v>
      </c>
      <c r="D25" s="6">
        <f>AVERAGEIF(债券列表!K:K,$B25,债券列表!O:O)</f>
        <v>3.8445555555555559</v>
      </c>
      <c r="E25"/>
      <c r="F25"/>
      <c r="G25"/>
      <c r="H25"/>
      <c r="I25"/>
      <c r="J25"/>
      <c r="K25"/>
      <c r="L25"/>
      <c r="M25"/>
      <c r="N25"/>
      <c r="O25"/>
      <c r="P25"/>
      <c r="Q25"/>
      <c r="R25"/>
      <c r="S25"/>
      <c r="T25"/>
      <c r="U25"/>
      <c r="V25"/>
    </row>
    <row r="26" spans="1:22" s="4" customFormat="1" ht="18">
      <c r="A26" s="7"/>
      <c r="B26" s="8" t="s">
        <v>3616</v>
      </c>
      <c r="C26" s="5">
        <f>COUNTIF(债券列表!K:K,首页!B26)</f>
        <v>27</v>
      </c>
      <c r="D26" s="6">
        <f>AVERAGEIF(债券列表!K:K,$B26,债券列表!O:O)</f>
        <v>3.0787037037037037</v>
      </c>
      <c r="E26"/>
      <c r="F26"/>
      <c r="G26"/>
      <c r="H26"/>
      <c r="I26"/>
      <c r="J26"/>
      <c r="K26"/>
      <c r="L26"/>
      <c r="M26"/>
      <c r="N26"/>
      <c r="O26"/>
      <c r="P26"/>
      <c r="Q26"/>
      <c r="R26"/>
      <c r="S26"/>
      <c r="T26"/>
      <c r="U26"/>
      <c r="V26"/>
    </row>
    <row r="27" spans="1:22" s="4" customFormat="1" ht="18">
      <c r="A27" s="7"/>
      <c r="B27" s="8" t="s">
        <v>22</v>
      </c>
      <c r="C27" s="5">
        <f>COUNTIF(债券列表!K:K,首页!B27)</f>
        <v>14</v>
      </c>
      <c r="D27" s="6">
        <f>AVERAGEIF(债券列表!K:K,$B27,债券列表!O:O)</f>
        <v>4.3464285714285706</v>
      </c>
      <c r="E27"/>
      <c r="F27"/>
      <c r="G27"/>
      <c r="H27"/>
      <c r="I27"/>
      <c r="J27"/>
      <c r="K27"/>
      <c r="L27"/>
      <c r="M27"/>
      <c r="N27"/>
      <c r="O27"/>
      <c r="P27"/>
      <c r="Q27"/>
      <c r="R27"/>
      <c r="S27"/>
      <c r="T27"/>
      <c r="U27"/>
      <c r="V27"/>
    </row>
    <row r="28" spans="1:22" s="4" customFormat="1" ht="18">
      <c r="A28" s="7"/>
      <c r="B28" s="8" t="s">
        <v>23</v>
      </c>
      <c r="C28" s="5">
        <f>COUNTIF(债券列表!K:K,首页!B28)</f>
        <v>150</v>
      </c>
      <c r="D28" s="6">
        <f>AVERAGEIF(债券列表!K:K,$B28,债券列表!O:O)</f>
        <v>6.5261066666666689</v>
      </c>
      <c r="E28"/>
      <c r="F28"/>
      <c r="G28"/>
      <c r="H28"/>
      <c r="I28"/>
      <c r="J28"/>
      <c r="K28"/>
      <c r="L28"/>
      <c r="M28"/>
      <c r="N28"/>
      <c r="O28"/>
      <c r="P28"/>
      <c r="Q28"/>
      <c r="R28"/>
      <c r="S28"/>
      <c r="T28"/>
      <c r="U28"/>
      <c r="V28"/>
    </row>
    <row r="29" spans="1:22" s="4" customFormat="1" ht="18">
      <c r="A29" s="7"/>
      <c r="B29" s="8" t="s">
        <v>24</v>
      </c>
      <c r="C29" s="5">
        <f>COUNTIF(债券列表!K:K,首页!B29)</f>
        <v>105</v>
      </c>
      <c r="D29" s="6">
        <f>AVERAGEIF(债券列表!K:K,$B29,债券列表!O:O)</f>
        <v>3.9865904761904778</v>
      </c>
      <c r="E29"/>
      <c r="F29"/>
      <c r="G29"/>
      <c r="H29"/>
      <c r="I29"/>
      <c r="J29"/>
      <c r="K29"/>
      <c r="L29"/>
      <c r="M29"/>
      <c r="N29"/>
      <c r="O29"/>
      <c r="P29"/>
      <c r="Q29"/>
      <c r="R29"/>
      <c r="S29"/>
      <c r="T29"/>
      <c r="U29"/>
      <c r="V29"/>
    </row>
    <row r="30" spans="1:22" s="4" customFormat="1" ht="18">
      <c r="A30" s="7"/>
      <c r="B30" s="8" t="s">
        <v>25</v>
      </c>
      <c r="C30" s="5">
        <f>COUNTIF(债券列表!K:K,首页!B30)</f>
        <v>68</v>
      </c>
      <c r="D30" s="6">
        <f>AVERAGEIF(债券列表!K:K,$B30,债券列表!O:O)</f>
        <v>5.0932352941176475</v>
      </c>
      <c r="E30"/>
      <c r="F30"/>
      <c r="G30"/>
      <c r="H30"/>
      <c r="I30"/>
      <c r="J30"/>
      <c r="K30"/>
      <c r="L30"/>
      <c r="M30"/>
      <c r="N30"/>
      <c r="O30"/>
      <c r="P30"/>
      <c r="Q30"/>
      <c r="R30"/>
      <c r="S30"/>
      <c r="T30"/>
      <c r="U30"/>
      <c r="V30"/>
    </row>
    <row r="31" spans="1:22" s="4" customFormat="1" ht="18">
      <c r="A31" s="7"/>
      <c r="B31" s="8" t="s">
        <v>857</v>
      </c>
      <c r="C31" s="5">
        <f>COUNTIF(债券列表!K:K,首页!B31)</f>
        <v>10</v>
      </c>
      <c r="D31" s="6">
        <f>AVERAGEIF(债券列表!K:K,$B31,债券列表!O:O)</f>
        <v>5.4749999999999996</v>
      </c>
      <c r="E31"/>
      <c r="F31"/>
      <c r="G31"/>
      <c r="H31"/>
      <c r="I31"/>
      <c r="J31"/>
      <c r="K31"/>
      <c r="L31"/>
      <c r="M31"/>
      <c r="N31"/>
      <c r="O31"/>
      <c r="P31"/>
      <c r="Q31"/>
      <c r="R31"/>
      <c r="S31"/>
      <c r="T31"/>
      <c r="U31"/>
      <c r="V31"/>
    </row>
    <row r="32" spans="1:22" ht="18">
      <c r="B32" s="11" t="s">
        <v>4244</v>
      </c>
      <c r="C32" s="5">
        <f>COUNTIF(债券列表!K:K,首页!B32)</f>
        <v>8</v>
      </c>
      <c r="D32" s="6">
        <f>AVERAGEIF(债券列表!K:K,$B32,债券列表!O:O)</f>
        <v>2.9268749999999999</v>
      </c>
    </row>
    <row r="33" spans="1:22" s="4" customFormat="1" ht="18">
      <c r="A33" s="7"/>
      <c r="B33" s="8" t="s">
        <v>4245</v>
      </c>
      <c r="C33" s="5">
        <f>COUNTIF(债券列表!K:K,首页!B33)</f>
        <v>20</v>
      </c>
      <c r="D33" s="6">
        <f>AVERAGEIF(债券列表!K:K,$B33,债券列表!O:O)</f>
        <v>3.47</v>
      </c>
      <c r="E33"/>
      <c r="F33"/>
      <c r="G33"/>
      <c r="H33"/>
      <c r="I33"/>
      <c r="J33"/>
      <c r="K33"/>
      <c r="L33"/>
      <c r="M33"/>
      <c r="N33"/>
      <c r="O33"/>
      <c r="P33"/>
      <c r="Q33"/>
      <c r="R33"/>
      <c r="S33"/>
      <c r="T33"/>
      <c r="U33"/>
      <c r="V33"/>
    </row>
    <row r="34" spans="1:22" s="4" customFormat="1" ht="18">
      <c r="A34" s="7"/>
      <c r="B34" s="8" t="s">
        <v>4246</v>
      </c>
      <c r="C34" s="5">
        <f>COUNTIF(债券列表!K:K,首页!B34)</f>
        <v>55</v>
      </c>
      <c r="D34" s="6">
        <f>AVERAGEIF(债券列表!K:K,$B34,债券列表!O:O)</f>
        <v>3.1818181818181817</v>
      </c>
      <c r="E34"/>
      <c r="F34"/>
      <c r="G34"/>
      <c r="H34"/>
      <c r="I34"/>
      <c r="J34"/>
      <c r="K34"/>
      <c r="L34"/>
      <c r="M34"/>
      <c r="N34"/>
      <c r="O34"/>
      <c r="P34"/>
      <c r="Q34"/>
      <c r="R34"/>
      <c r="S34"/>
      <c r="T34"/>
      <c r="U34"/>
      <c r="V34"/>
    </row>
    <row r="35" spans="1:22" s="4" customFormat="1" ht="18">
      <c r="A35" s="7"/>
      <c r="B35" s="8" t="s">
        <v>4247</v>
      </c>
      <c r="C35" s="5">
        <f>COUNTIF(债券列表!K:K,首页!B35)</f>
        <v>1</v>
      </c>
      <c r="D35" s="6">
        <f>AVERAGEIF(债券列表!K:K,$B35,债券列表!O:O)</f>
        <v>0.5</v>
      </c>
      <c r="E35"/>
      <c r="F35"/>
      <c r="G35"/>
      <c r="H35"/>
      <c r="I35"/>
      <c r="J35"/>
      <c r="K35"/>
      <c r="L35"/>
      <c r="M35"/>
      <c r="N35"/>
      <c r="O35"/>
      <c r="P35"/>
      <c r="Q35"/>
      <c r="R35"/>
      <c r="S35"/>
      <c r="T35"/>
      <c r="U35"/>
      <c r="V35"/>
    </row>
    <row r="36" spans="1:22" s="4" customFormat="1" ht="18">
      <c r="A36" s="7"/>
      <c r="B36" s="8" t="s">
        <v>4248</v>
      </c>
      <c r="C36" s="5">
        <f>COUNTIF(债券列表!K:K,首页!B36)</f>
        <v>1</v>
      </c>
      <c r="D36" s="6">
        <f>AVERAGEIF(债券列表!K:K,$B36,债券列表!O:O)</f>
        <v>1.75</v>
      </c>
      <c r="E36"/>
      <c r="F36"/>
      <c r="G36"/>
      <c r="H36"/>
      <c r="I36"/>
      <c r="J36"/>
      <c r="K36"/>
      <c r="L36"/>
      <c r="M36"/>
      <c r="N36"/>
      <c r="O36"/>
      <c r="P36"/>
      <c r="Q36"/>
      <c r="R36"/>
      <c r="S36"/>
      <c r="T36"/>
      <c r="U36"/>
      <c r="V36"/>
    </row>
    <row r="37" spans="1:22" s="4" customFormat="1" ht="18">
      <c r="A37" s="7"/>
      <c r="B37" s="8" t="s">
        <v>4249</v>
      </c>
      <c r="C37" s="5">
        <f>COUNTIF(债券列表!K:K,首页!B37)</f>
        <v>2</v>
      </c>
      <c r="D37" s="6">
        <f>AVERAGEIF(债券列表!K:K,$B37,债券列表!O:O)</f>
        <v>1.9249999999999998</v>
      </c>
      <c r="E37"/>
      <c r="F37"/>
      <c r="G37"/>
      <c r="H37"/>
      <c r="I37"/>
      <c r="J37"/>
      <c r="K37"/>
      <c r="L37"/>
      <c r="M37"/>
      <c r="N37"/>
      <c r="O37"/>
      <c r="P37"/>
      <c r="Q37"/>
      <c r="R37"/>
      <c r="S37"/>
      <c r="T37"/>
      <c r="U37"/>
      <c r="V37"/>
    </row>
    <row r="38" spans="1:22" s="4" customFormat="1" ht="18">
      <c r="A38" s="7"/>
      <c r="B38" s="8" t="s">
        <v>4250</v>
      </c>
      <c r="C38" s="5">
        <f>COUNTIF(债券列表!K:K,首页!B38)</f>
        <v>1</v>
      </c>
      <c r="D38" s="6">
        <f>AVERAGEIF(债券列表!K:K,$B38,债券列表!O:O)</f>
        <v>1.75</v>
      </c>
      <c r="E38"/>
      <c r="F38"/>
      <c r="G38"/>
      <c r="H38"/>
      <c r="I38"/>
      <c r="J38"/>
      <c r="K38"/>
      <c r="L38"/>
      <c r="M38"/>
      <c r="N38"/>
      <c r="O38"/>
      <c r="P38"/>
      <c r="Q38"/>
      <c r="R38"/>
      <c r="S38"/>
      <c r="T38"/>
      <c r="U38"/>
      <c r="V38"/>
    </row>
    <row r="39" spans="1:22" s="4" customFormat="1" ht="18">
      <c r="A39" s="7"/>
      <c r="B39" s="67" t="s">
        <v>4251</v>
      </c>
      <c r="C39" s="5">
        <f>COUNTIF(债券列表!K:K,首页!B39)</f>
        <v>1</v>
      </c>
      <c r="D39" s="6">
        <f>AVERAGEIF(债券列表!K:K,$B39,债券列表!O:O)</f>
        <v>0.85</v>
      </c>
      <c r="E39"/>
      <c r="F39"/>
      <c r="G39"/>
      <c r="H39"/>
      <c r="I39"/>
      <c r="J39"/>
      <c r="K39"/>
      <c r="L39"/>
      <c r="M39"/>
      <c r="N39"/>
      <c r="O39"/>
      <c r="P39"/>
      <c r="Q39"/>
      <c r="R39"/>
      <c r="S39"/>
      <c r="T39"/>
      <c r="U39"/>
      <c r="V39"/>
    </row>
    <row r="40" spans="1:22" s="4" customFormat="1" ht="18">
      <c r="A40" s="7"/>
      <c r="B40" s="67"/>
      <c r="C40" s="5"/>
      <c r="D40" s="6"/>
      <c r="E40"/>
      <c r="F40"/>
      <c r="G40"/>
      <c r="H40"/>
      <c r="I40"/>
      <c r="J40"/>
      <c r="K40"/>
      <c r="L40"/>
      <c r="M40"/>
      <c r="N40"/>
      <c r="O40"/>
      <c r="P40"/>
      <c r="Q40"/>
      <c r="R40"/>
      <c r="S40"/>
      <c r="T40"/>
      <c r="U40"/>
      <c r="V40"/>
    </row>
    <row r="41" spans="1:22" s="4" customFormat="1" ht="18">
      <c r="A41" s="7"/>
      <c r="B41" s="67"/>
      <c r="C41" s="5"/>
      <c r="D41" s="6"/>
      <c r="E41"/>
      <c r="F41"/>
      <c r="G41"/>
      <c r="H41"/>
      <c r="I41"/>
      <c r="J41"/>
      <c r="K41"/>
      <c r="L41"/>
      <c r="M41"/>
      <c r="N41"/>
      <c r="O41"/>
      <c r="P41"/>
      <c r="Q41"/>
      <c r="R41"/>
      <c r="S41"/>
      <c r="T41"/>
      <c r="U41"/>
      <c r="V41"/>
    </row>
    <row r="42" spans="1:22" s="4" customFormat="1" ht="18">
      <c r="A42" s="7"/>
      <c r="B42" s="67"/>
      <c r="C42" s="5"/>
      <c r="D42" s="6"/>
      <c r="E42"/>
      <c r="F42"/>
      <c r="G42"/>
      <c r="H42"/>
      <c r="I42"/>
      <c r="J42"/>
      <c r="K42"/>
      <c r="L42"/>
      <c r="M42"/>
      <c r="N42"/>
      <c r="O42"/>
      <c r="P42"/>
      <c r="Q42"/>
      <c r="R42"/>
      <c r="S42"/>
      <c r="T42"/>
      <c r="U42"/>
      <c r="V42"/>
    </row>
    <row r="43" spans="1:22" s="4" customFormat="1" ht="18">
      <c r="A43" s="7"/>
      <c r="B43" s="8"/>
      <c r="C43" s="5"/>
      <c r="D43" s="6"/>
      <c r="E43"/>
      <c r="F43"/>
      <c r="G43"/>
      <c r="H43"/>
      <c r="I43"/>
      <c r="J43"/>
      <c r="K43"/>
      <c r="L43"/>
      <c r="M43"/>
      <c r="N43"/>
      <c r="O43"/>
      <c r="P43"/>
      <c r="Q43"/>
      <c r="R43"/>
      <c r="S43"/>
      <c r="T43"/>
      <c r="U43"/>
      <c r="V43"/>
    </row>
    <row r="44" spans="1:22" s="10" customFormat="1" ht="18">
      <c r="A44" s="72" t="s">
        <v>1904</v>
      </c>
      <c r="B44" s="72"/>
      <c r="C44" s="72"/>
      <c r="D44" s="72"/>
      <c r="E44"/>
      <c r="F44"/>
      <c r="G44"/>
      <c r="H44"/>
      <c r="I44"/>
      <c r="J44"/>
      <c r="K44"/>
      <c r="L44"/>
      <c r="M44"/>
      <c r="N44"/>
      <c r="O44"/>
      <c r="P44"/>
      <c r="Q44"/>
      <c r="R44"/>
      <c r="S44"/>
      <c r="T44"/>
      <c r="U44"/>
      <c r="V44"/>
    </row>
    <row r="45" spans="1:22" s="10" customFormat="1" ht="18">
      <c r="A45" s="4"/>
      <c r="B45" s="8"/>
      <c r="D45" s="12"/>
      <c r="E45"/>
      <c r="F45"/>
      <c r="G45"/>
      <c r="H45"/>
      <c r="I45"/>
      <c r="J45"/>
      <c r="K45"/>
      <c r="L45"/>
      <c r="M45"/>
      <c r="N45"/>
      <c r="O45"/>
      <c r="P45"/>
      <c r="Q45"/>
      <c r="R45"/>
      <c r="S45"/>
      <c r="T45"/>
      <c r="U45"/>
      <c r="V45"/>
    </row>
    <row r="46" spans="1:22" s="10" customFormat="1" ht="18">
      <c r="B46" s="12"/>
      <c r="D46" s="12"/>
      <c r="E46"/>
      <c r="F46"/>
      <c r="G46"/>
      <c r="H46"/>
      <c r="I46"/>
      <c r="J46"/>
      <c r="K46"/>
      <c r="L46"/>
      <c r="M46"/>
      <c r="N46"/>
      <c r="O46"/>
      <c r="P46"/>
      <c r="Q46"/>
      <c r="R46"/>
      <c r="S46"/>
      <c r="T46"/>
      <c r="U46"/>
      <c r="V46"/>
    </row>
    <row r="47" spans="1:22" s="10" customFormat="1" ht="18">
      <c r="B47" s="12"/>
      <c r="D47" s="12"/>
      <c r="E47"/>
      <c r="F47"/>
      <c r="G47"/>
      <c r="H47"/>
      <c r="I47"/>
      <c r="J47"/>
      <c r="K47"/>
      <c r="L47"/>
      <c r="M47"/>
      <c r="N47"/>
      <c r="O47"/>
      <c r="P47"/>
      <c r="Q47"/>
      <c r="R47"/>
      <c r="S47"/>
      <c r="T47"/>
      <c r="U47"/>
      <c r="V47"/>
    </row>
    <row r="48" spans="1:22" s="10" customFormat="1" ht="18">
      <c r="B48" s="12"/>
      <c r="D48" s="12"/>
      <c r="E48"/>
      <c r="F48"/>
      <c r="G48"/>
      <c r="H48"/>
      <c r="I48"/>
      <c r="J48"/>
      <c r="K48"/>
      <c r="L48"/>
      <c r="M48"/>
      <c r="N48"/>
      <c r="O48"/>
      <c r="P48"/>
      <c r="Q48"/>
      <c r="R48"/>
      <c r="S48"/>
      <c r="T48"/>
      <c r="U48"/>
      <c r="V48"/>
    </row>
    <row r="49" spans="2:22" s="10" customFormat="1" ht="18">
      <c r="B49" s="12"/>
      <c r="D49" s="12"/>
      <c r="E49"/>
      <c r="F49"/>
      <c r="G49"/>
      <c r="H49"/>
      <c r="I49"/>
      <c r="J49"/>
      <c r="K49"/>
      <c r="L49"/>
      <c r="M49"/>
      <c r="N49"/>
      <c r="O49"/>
      <c r="P49"/>
      <c r="Q49"/>
      <c r="R49"/>
      <c r="S49"/>
      <c r="T49"/>
      <c r="U49"/>
      <c r="V49"/>
    </row>
    <row r="50" spans="2:22" s="10" customFormat="1" ht="18">
      <c r="B50" s="12"/>
      <c r="D50" s="12"/>
      <c r="E50"/>
      <c r="F50"/>
      <c r="G50"/>
      <c r="H50"/>
      <c r="I50"/>
      <c r="J50"/>
      <c r="K50"/>
      <c r="L50"/>
      <c r="M50"/>
      <c r="N50"/>
      <c r="O50"/>
      <c r="P50"/>
      <c r="Q50"/>
      <c r="R50"/>
      <c r="S50"/>
      <c r="T50"/>
      <c r="U50"/>
      <c r="V50"/>
    </row>
    <row r="51" spans="2:22" s="10" customFormat="1" ht="18">
      <c r="B51" s="12"/>
      <c r="D51" s="12"/>
      <c r="E51"/>
      <c r="F51"/>
      <c r="G51"/>
      <c r="H51"/>
      <c r="I51"/>
      <c r="J51"/>
      <c r="K51"/>
      <c r="L51"/>
      <c r="M51"/>
      <c r="N51"/>
      <c r="O51"/>
      <c r="P51"/>
      <c r="Q51"/>
      <c r="R51"/>
      <c r="S51"/>
      <c r="T51"/>
      <c r="U51"/>
      <c r="V51"/>
    </row>
    <row r="52" spans="2:22" s="10" customFormat="1" ht="18">
      <c r="B52" s="12"/>
      <c r="D52" s="12"/>
      <c r="E52"/>
      <c r="F52"/>
      <c r="G52"/>
      <c r="H52"/>
      <c r="I52"/>
      <c r="J52"/>
      <c r="K52"/>
      <c r="L52"/>
      <c r="M52"/>
      <c r="N52"/>
      <c r="O52"/>
      <c r="P52"/>
      <c r="Q52"/>
      <c r="R52"/>
      <c r="S52"/>
      <c r="T52"/>
      <c r="U52"/>
      <c r="V52"/>
    </row>
    <row r="53" spans="2:22" s="10" customFormat="1" ht="18">
      <c r="B53" s="12"/>
      <c r="D53" s="12"/>
      <c r="E53"/>
      <c r="F53"/>
      <c r="G53"/>
      <c r="H53"/>
      <c r="I53"/>
      <c r="J53"/>
      <c r="K53"/>
      <c r="L53"/>
      <c r="M53"/>
      <c r="N53"/>
      <c r="O53"/>
      <c r="P53"/>
      <c r="Q53"/>
      <c r="R53"/>
      <c r="S53"/>
      <c r="T53"/>
      <c r="U53"/>
      <c r="V53"/>
    </row>
    <row r="54" spans="2:22" s="10" customFormat="1" ht="18">
      <c r="B54" s="12"/>
      <c r="D54" s="12"/>
      <c r="E54"/>
      <c r="F54"/>
      <c r="G54"/>
      <c r="H54"/>
      <c r="I54"/>
      <c r="J54"/>
      <c r="K54"/>
      <c r="L54"/>
      <c r="M54"/>
      <c r="N54"/>
      <c r="O54"/>
      <c r="P54"/>
      <c r="Q54"/>
      <c r="R54"/>
      <c r="S54"/>
      <c r="T54"/>
      <c r="U54"/>
      <c r="V54"/>
    </row>
    <row r="55" spans="2:22" s="10" customFormat="1" ht="18">
      <c r="B55" s="12"/>
      <c r="D55" s="12"/>
      <c r="E55"/>
      <c r="F55"/>
      <c r="G55"/>
      <c r="H55"/>
      <c r="I55"/>
      <c r="J55"/>
      <c r="K55"/>
      <c r="L55"/>
      <c r="M55"/>
      <c r="N55"/>
      <c r="O55"/>
      <c r="P55"/>
      <c r="Q55"/>
      <c r="R55"/>
      <c r="S55"/>
      <c r="T55"/>
      <c r="U55"/>
      <c r="V55"/>
    </row>
    <row r="56" spans="2:22" s="10" customFormat="1" ht="18">
      <c r="B56" s="12"/>
      <c r="D56" s="12"/>
      <c r="E56"/>
      <c r="F56"/>
      <c r="G56"/>
      <c r="H56"/>
      <c r="I56"/>
      <c r="J56"/>
      <c r="K56"/>
      <c r="L56"/>
      <c r="M56"/>
      <c r="N56"/>
      <c r="O56"/>
      <c r="P56"/>
      <c r="Q56"/>
      <c r="R56"/>
      <c r="S56"/>
      <c r="T56"/>
      <c r="U56"/>
      <c r="V56"/>
    </row>
    <row r="57" spans="2:22" s="10" customFormat="1" ht="18">
      <c r="B57" s="12"/>
      <c r="D57" s="12"/>
      <c r="E57"/>
      <c r="F57"/>
      <c r="G57"/>
      <c r="H57"/>
      <c r="I57"/>
      <c r="J57"/>
      <c r="K57"/>
      <c r="L57"/>
      <c r="M57"/>
      <c r="N57"/>
      <c r="O57"/>
      <c r="P57"/>
      <c r="Q57"/>
      <c r="R57"/>
      <c r="S57"/>
      <c r="T57"/>
      <c r="U57"/>
      <c r="V57"/>
    </row>
    <row r="58" spans="2:22" s="10" customFormat="1" ht="18">
      <c r="B58" s="12"/>
      <c r="D58" s="12"/>
      <c r="E58"/>
      <c r="F58"/>
      <c r="G58"/>
      <c r="H58"/>
      <c r="I58"/>
      <c r="J58"/>
      <c r="K58"/>
      <c r="L58"/>
      <c r="M58"/>
      <c r="N58"/>
      <c r="O58"/>
      <c r="P58"/>
      <c r="Q58"/>
      <c r="R58"/>
      <c r="S58"/>
      <c r="T58"/>
      <c r="U58"/>
      <c r="V58"/>
    </row>
    <row r="59" spans="2:22" s="10" customFormat="1" ht="18">
      <c r="B59" s="12"/>
      <c r="D59" s="12"/>
      <c r="E59"/>
      <c r="F59"/>
      <c r="G59"/>
      <c r="H59"/>
      <c r="I59"/>
      <c r="J59"/>
      <c r="K59"/>
      <c r="L59"/>
      <c r="M59"/>
      <c r="N59"/>
      <c r="O59"/>
      <c r="P59"/>
      <c r="Q59"/>
      <c r="R59"/>
      <c r="S59"/>
      <c r="T59"/>
      <c r="U59"/>
      <c r="V59"/>
    </row>
    <row r="60" spans="2:22" s="10" customFormat="1" ht="18">
      <c r="B60" s="12"/>
      <c r="D60" s="12"/>
      <c r="E60"/>
      <c r="F60"/>
      <c r="G60"/>
      <c r="H60"/>
      <c r="I60"/>
      <c r="J60"/>
      <c r="K60"/>
      <c r="L60"/>
      <c r="M60"/>
      <c r="N60"/>
      <c r="O60"/>
      <c r="P60"/>
      <c r="Q60"/>
      <c r="R60"/>
      <c r="S60"/>
      <c r="T60"/>
      <c r="U60"/>
      <c r="V60"/>
    </row>
    <row r="61" spans="2:22" s="10" customFormat="1" ht="18">
      <c r="B61" s="12"/>
      <c r="D61" s="12"/>
      <c r="E61"/>
      <c r="F61"/>
      <c r="G61"/>
      <c r="H61"/>
      <c r="I61"/>
      <c r="J61"/>
      <c r="K61"/>
      <c r="L61"/>
      <c r="M61"/>
      <c r="N61"/>
      <c r="O61"/>
      <c r="P61"/>
      <c r="Q61"/>
      <c r="R61"/>
      <c r="S61"/>
      <c r="T61"/>
      <c r="U61"/>
      <c r="V61"/>
    </row>
    <row r="62" spans="2:22" s="10" customFormat="1" ht="18">
      <c r="B62" s="12"/>
      <c r="D62" s="12"/>
      <c r="E62"/>
      <c r="F62"/>
      <c r="G62"/>
      <c r="H62"/>
      <c r="I62"/>
      <c r="J62"/>
      <c r="K62"/>
      <c r="L62"/>
      <c r="M62"/>
      <c r="N62"/>
      <c r="O62"/>
      <c r="P62"/>
      <c r="Q62"/>
      <c r="R62"/>
      <c r="S62"/>
      <c r="T62"/>
      <c r="U62"/>
      <c r="V62"/>
    </row>
    <row r="63" spans="2:22" s="10" customFormat="1" ht="18">
      <c r="B63" s="12"/>
      <c r="D63" s="12"/>
      <c r="E63"/>
      <c r="F63"/>
      <c r="G63"/>
      <c r="H63"/>
      <c r="I63"/>
      <c r="J63"/>
      <c r="K63"/>
      <c r="L63"/>
      <c r="M63"/>
      <c r="N63"/>
      <c r="O63"/>
      <c r="P63"/>
      <c r="Q63"/>
      <c r="R63"/>
      <c r="S63"/>
      <c r="T63"/>
      <c r="U63"/>
      <c r="V63"/>
    </row>
    <row r="64" spans="2:22" s="10" customFormat="1" ht="18">
      <c r="B64" s="12"/>
      <c r="D64" s="12"/>
      <c r="E64"/>
      <c r="F64"/>
      <c r="G64"/>
      <c r="H64"/>
      <c r="I64"/>
      <c r="J64"/>
      <c r="K64"/>
      <c r="L64"/>
      <c r="M64"/>
      <c r="N64"/>
      <c r="O64"/>
      <c r="P64"/>
      <c r="Q64"/>
      <c r="R64"/>
      <c r="S64"/>
      <c r="T64"/>
      <c r="U64"/>
      <c r="V64"/>
    </row>
    <row r="65" spans="2:22" s="10" customFormat="1" ht="18">
      <c r="B65" s="12"/>
      <c r="D65" s="12"/>
      <c r="E65"/>
      <c r="F65"/>
      <c r="G65"/>
      <c r="H65"/>
      <c r="I65"/>
      <c r="J65"/>
      <c r="K65"/>
      <c r="L65"/>
      <c r="M65"/>
      <c r="N65"/>
      <c r="O65"/>
      <c r="P65"/>
      <c r="Q65"/>
      <c r="R65"/>
      <c r="S65"/>
      <c r="T65"/>
      <c r="U65"/>
      <c r="V65"/>
    </row>
    <row r="66" spans="2:22" s="10" customFormat="1" ht="18">
      <c r="B66" s="12"/>
      <c r="D66" s="12"/>
      <c r="E66"/>
      <c r="F66"/>
      <c r="G66"/>
      <c r="H66"/>
      <c r="I66"/>
      <c r="J66"/>
      <c r="K66"/>
      <c r="L66"/>
      <c r="M66"/>
      <c r="N66"/>
      <c r="O66"/>
      <c r="P66"/>
      <c r="Q66"/>
      <c r="R66"/>
      <c r="S66"/>
      <c r="T66"/>
      <c r="U66"/>
      <c r="V66"/>
    </row>
    <row r="67" spans="2:22" s="10" customFormat="1" ht="18">
      <c r="B67" s="12"/>
      <c r="D67" s="12"/>
      <c r="E67"/>
      <c r="F67"/>
      <c r="G67"/>
      <c r="H67"/>
      <c r="I67"/>
      <c r="J67"/>
      <c r="K67"/>
      <c r="L67"/>
      <c r="M67"/>
      <c r="N67"/>
      <c r="O67"/>
      <c r="P67"/>
      <c r="Q67"/>
      <c r="R67"/>
      <c r="S67"/>
      <c r="T67"/>
      <c r="U67"/>
      <c r="V67"/>
    </row>
    <row r="68" spans="2:22" s="10" customFormat="1" ht="18">
      <c r="B68" s="12"/>
      <c r="D68" s="12"/>
      <c r="E68"/>
      <c r="F68"/>
      <c r="G68"/>
      <c r="H68"/>
      <c r="I68"/>
      <c r="J68"/>
      <c r="K68"/>
      <c r="L68"/>
      <c r="M68"/>
      <c r="N68"/>
      <c r="O68"/>
      <c r="P68"/>
      <c r="Q68"/>
      <c r="R68"/>
      <c r="S68"/>
      <c r="T68"/>
      <c r="U68"/>
      <c r="V68"/>
    </row>
    <row r="69" spans="2:22" s="10" customFormat="1" ht="18">
      <c r="B69" s="12"/>
      <c r="D69" s="12"/>
      <c r="E69"/>
      <c r="F69"/>
      <c r="G69"/>
      <c r="H69"/>
      <c r="I69"/>
      <c r="J69"/>
      <c r="K69"/>
      <c r="L69"/>
      <c r="M69"/>
      <c r="N69"/>
      <c r="O69"/>
      <c r="P69"/>
      <c r="Q69"/>
      <c r="R69"/>
      <c r="S69"/>
      <c r="T69"/>
      <c r="U69"/>
      <c r="V69"/>
    </row>
    <row r="70" spans="2:22" s="10" customFormat="1" ht="18">
      <c r="B70" s="12"/>
      <c r="D70" s="12"/>
      <c r="E70"/>
      <c r="F70"/>
      <c r="G70"/>
      <c r="H70"/>
      <c r="I70"/>
      <c r="J70"/>
      <c r="K70"/>
      <c r="L70"/>
      <c r="M70"/>
      <c r="N70"/>
      <c r="O70"/>
      <c r="P70"/>
      <c r="Q70"/>
      <c r="R70"/>
      <c r="S70"/>
      <c r="T70"/>
      <c r="U70"/>
      <c r="V70"/>
    </row>
    <row r="71" spans="2:22" s="10" customFormat="1" ht="18">
      <c r="B71" s="12"/>
      <c r="D71" s="12"/>
      <c r="E71"/>
      <c r="F71"/>
      <c r="G71"/>
      <c r="H71"/>
      <c r="I71"/>
      <c r="J71"/>
      <c r="K71"/>
      <c r="L71"/>
      <c r="M71"/>
      <c r="N71"/>
      <c r="O71"/>
      <c r="P71"/>
      <c r="Q71"/>
      <c r="R71"/>
      <c r="S71"/>
      <c r="T71"/>
      <c r="U71"/>
      <c r="V71"/>
    </row>
    <row r="72" spans="2:22" s="10" customFormat="1" ht="18">
      <c r="B72" s="12"/>
      <c r="D72" s="12"/>
      <c r="E72"/>
      <c r="F72"/>
      <c r="G72"/>
      <c r="H72"/>
      <c r="I72"/>
      <c r="J72"/>
      <c r="K72"/>
      <c r="L72"/>
      <c r="M72"/>
      <c r="N72"/>
      <c r="O72"/>
      <c r="P72"/>
      <c r="Q72"/>
      <c r="R72"/>
      <c r="S72"/>
      <c r="T72"/>
      <c r="U72"/>
      <c r="V72"/>
    </row>
    <row r="73" spans="2:22" s="10" customFormat="1" ht="18">
      <c r="B73" s="12"/>
      <c r="D73" s="12"/>
      <c r="E73"/>
      <c r="F73"/>
      <c r="G73"/>
      <c r="H73"/>
      <c r="I73"/>
      <c r="J73"/>
      <c r="K73"/>
      <c r="L73"/>
      <c r="M73"/>
      <c r="N73"/>
      <c r="O73"/>
      <c r="P73"/>
      <c r="Q73"/>
      <c r="R73"/>
      <c r="S73"/>
      <c r="T73"/>
      <c r="U73"/>
      <c r="V73"/>
    </row>
    <row r="74" spans="2:22" s="10" customFormat="1" ht="18">
      <c r="B74" s="12"/>
      <c r="D74" s="12"/>
      <c r="E74"/>
      <c r="F74"/>
      <c r="G74"/>
      <c r="H74"/>
      <c r="I74"/>
      <c r="J74"/>
      <c r="K74"/>
      <c r="L74"/>
      <c r="M74"/>
      <c r="N74"/>
      <c r="O74"/>
      <c r="P74"/>
      <c r="Q74"/>
      <c r="R74"/>
      <c r="S74"/>
      <c r="T74"/>
      <c r="U74"/>
      <c r="V74"/>
    </row>
    <row r="75" spans="2:22" s="10" customFormat="1" ht="18">
      <c r="B75" s="12"/>
      <c r="D75" s="12"/>
      <c r="E75"/>
      <c r="F75"/>
      <c r="G75"/>
      <c r="H75"/>
      <c r="I75"/>
      <c r="J75"/>
      <c r="K75"/>
      <c r="L75"/>
      <c r="M75"/>
      <c r="N75"/>
      <c r="O75"/>
      <c r="P75"/>
      <c r="Q75"/>
      <c r="R75"/>
      <c r="S75"/>
      <c r="T75"/>
      <c r="U75"/>
      <c r="V75"/>
    </row>
    <row r="76" spans="2:22" s="10" customFormat="1" ht="18">
      <c r="B76" s="12"/>
      <c r="D76" s="12"/>
      <c r="E76"/>
      <c r="F76"/>
      <c r="G76"/>
      <c r="H76"/>
      <c r="I76"/>
      <c r="J76"/>
      <c r="K76"/>
      <c r="L76"/>
      <c r="M76"/>
      <c r="N76"/>
      <c r="O76"/>
      <c r="P76"/>
      <c r="Q76"/>
      <c r="R76"/>
      <c r="S76"/>
      <c r="T76"/>
      <c r="U76"/>
      <c r="V76"/>
    </row>
    <row r="77" spans="2:22" s="10" customFormat="1" ht="18">
      <c r="B77" s="12"/>
      <c r="D77" s="12"/>
      <c r="E77"/>
      <c r="F77"/>
      <c r="G77"/>
      <c r="H77"/>
      <c r="I77"/>
      <c r="J77"/>
      <c r="K77"/>
      <c r="L77"/>
      <c r="M77"/>
      <c r="N77"/>
      <c r="O77"/>
      <c r="P77"/>
      <c r="Q77"/>
      <c r="R77"/>
      <c r="S77"/>
      <c r="T77"/>
      <c r="U77"/>
      <c r="V77"/>
    </row>
    <row r="78" spans="2:22" s="10" customFormat="1" ht="18">
      <c r="B78" s="12"/>
      <c r="D78" s="12"/>
      <c r="E78"/>
      <c r="F78"/>
      <c r="G78"/>
      <c r="H78"/>
      <c r="I78"/>
      <c r="J78"/>
      <c r="K78"/>
      <c r="L78"/>
      <c r="M78"/>
      <c r="N78"/>
      <c r="O78"/>
      <c r="P78"/>
      <c r="Q78"/>
      <c r="R78"/>
      <c r="S78"/>
      <c r="T78"/>
      <c r="U78"/>
      <c r="V78"/>
    </row>
    <row r="79" spans="2:22" s="10" customFormat="1" ht="18">
      <c r="B79" s="12"/>
      <c r="D79" s="12"/>
      <c r="E79"/>
      <c r="F79"/>
      <c r="G79"/>
      <c r="H79"/>
      <c r="I79"/>
      <c r="J79"/>
      <c r="K79"/>
      <c r="L79"/>
      <c r="M79"/>
      <c r="N79"/>
      <c r="O79"/>
      <c r="P79"/>
      <c r="Q79"/>
      <c r="R79"/>
      <c r="S79"/>
      <c r="T79"/>
      <c r="U79"/>
      <c r="V79"/>
    </row>
    <row r="80" spans="2:22" s="10" customFormat="1" ht="18">
      <c r="B80" s="12"/>
      <c r="D80" s="12"/>
      <c r="E80"/>
      <c r="F80"/>
      <c r="G80"/>
      <c r="H80"/>
      <c r="I80"/>
      <c r="J80"/>
      <c r="K80"/>
      <c r="L80"/>
      <c r="M80"/>
      <c r="N80"/>
      <c r="O80"/>
      <c r="P80"/>
      <c r="Q80"/>
      <c r="R80"/>
      <c r="S80"/>
      <c r="T80"/>
      <c r="U80"/>
      <c r="V80"/>
    </row>
    <row r="81" spans="2:22" s="10" customFormat="1" ht="18">
      <c r="B81" s="12"/>
      <c r="D81" s="12"/>
      <c r="E81"/>
      <c r="F81"/>
      <c r="G81"/>
      <c r="H81"/>
      <c r="I81"/>
      <c r="J81"/>
      <c r="K81"/>
      <c r="L81"/>
      <c r="M81"/>
      <c r="N81"/>
      <c r="O81"/>
      <c r="P81"/>
      <c r="Q81"/>
      <c r="R81"/>
      <c r="S81"/>
      <c r="T81"/>
      <c r="U81"/>
      <c r="V81"/>
    </row>
    <row r="82" spans="2:22" s="10" customFormat="1" ht="18">
      <c r="B82" s="12"/>
      <c r="D82" s="12"/>
      <c r="E82"/>
      <c r="F82"/>
      <c r="G82"/>
      <c r="H82"/>
      <c r="I82"/>
      <c r="J82"/>
      <c r="K82"/>
      <c r="L82"/>
      <c r="M82"/>
      <c r="N82"/>
      <c r="O82"/>
      <c r="P82"/>
      <c r="Q82"/>
      <c r="R82"/>
      <c r="S82"/>
      <c r="T82"/>
      <c r="U82"/>
      <c r="V82"/>
    </row>
    <row r="83" spans="2:22" s="10" customFormat="1" ht="18">
      <c r="B83" s="12"/>
      <c r="D83" s="12"/>
      <c r="E83"/>
      <c r="F83"/>
      <c r="G83"/>
      <c r="H83"/>
      <c r="I83"/>
      <c r="J83"/>
      <c r="K83"/>
      <c r="L83"/>
      <c r="M83"/>
      <c r="N83"/>
      <c r="O83"/>
      <c r="P83"/>
      <c r="Q83"/>
      <c r="R83"/>
      <c r="S83"/>
      <c r="T83"/>
      <c r="U83"/>
      <c r="V83"/>
    </row>
    <row r="84" spans="2:22">
      <c r="C84" s="1"/>
    </row>
    <row r="85" spans="2:22">
      <c r="C85" s="1"/>
    </row>
    <row r="86" spans="2:22">
      <c r="C86" s="1"/>
    </row>
    <row r="87" spans="2:22">
      <c r="C87" s="1"/>
    </row>
    <row r="88" spans="2:22">
      <c r="C88" s="1"/>
    </row>
    <row r="89" spans="2:22">
      <c r="C89" s="1"/>
    </row>
    <row r="90" spans="2:22">
      <c r="C90" s="1"/>
    </row>
    <row r="91" spans="2:22">
      <c r="C91" s="1"/>
    </row>
    <row r="92" spans="2:22">
      <c r="C92" s="1"/>
    </row>
    <row r="93" spans="2:22">
      <c r="C93" s="1"/>
    </row>
    <row r="94" spans="2:22">
      <c r="C94" s="1"/>
    </row>
    <row r="95" spans="2:22">
      <c r="C95" s="1"/>
    </row>
    <row r="96" spans="2:22">
      <c r="C96" s="1"/>
    </row>
    <row r="97" spans="3:3">
      <c r="C97" s="1"/>
    </row>
    <row r="98" spans="3:3">
      <c r="C98" s="1"/>
    </row>
    <row r="99" spans="3:3">
      <c r="C99" s="1"/>
    </row>
    <row r="100" spans="3:3">
      <c r="C100" s="1"/>
    </row>
    <row r="101" spans="3:3">
      <c r="C101" s="1"/>
    </row>
    <row r="102" spans="3:3">
      <c r="C102" s="1"/>
    </row>
    <row r="103" spans="3:3">
      <c r="C103" s="1"/>
    </row>
    <row r="104" spans="3:3">
      <c r="C104" s="1"/>
    </row>
    <row r="105" spans="3:3">
      <c r="C105" s="1"/>
    </row>
    <row r="106" spans="3:3">
      <c r="C106" s="1"/>
    </row>
    <row r="107" spans="3:3">
      <c r="C107" s="1"/>
    </row>
    <row r="108" spans="3:3">
      <c r="C108" s="1"/>
    </row>
    <row r="109" spans="3:3">
      <c r="C109" s="1"/>
    </row>
    <row r="110" spans="3:3">
      <c r="C110" s="1"/>
    </row>
    <row r="111" spans="3:3">
      <c r="C111" s="1"/>
    </row>
    <row r="112" spans="3:3">
      <c r="C112" s="1"/>
    </row>
    <row r="113" spans="3:3">
      <c r="C113" s="1"/>
    </row>
    <row r="114" spans="3:3">
      <c r="C114" s="1"/>
    </row>
    <row r="115" spans="3:3">
      <c r="C115" s="1"/>
    </row>
    <row r="116" spans="3:3">
      <c r="C116" s="1"/>
    </row>
    <row r="117" spans="3:3">
      <c r="C117" s="1"/>
    </row>
    <row r="118" spans="3:3">
      <c r="C118" s="1"/>
    </row>
    <row r="119" spans="3:3">
      <c r="C119" s="1"/>
    </row>
    <row r="120" spans="3:3">
      <c r="C120" s="1"/>
    </row>
    <row r="121" spans="3:3">
      <c r="C121" s="1"/>
    </row>
    <row r="122" spans="3:3">
      <c r="C122" s="1"/>
    </row>
    <row r="123" spans="3:3">
      <c r="C123" s="1"/>
    </row>
    <row r="124" spans="3:3">
      <c r="C124" s="1"/>
    </row>
    <row r="125" spans="3:3">
      <c r="C125" s="1"/>
    </row>
    <row r="126" spans="3:3">
      <c r="C126" s="1"/>
    </row>
    <row r="127" spans="3:3">
      <c r="C127" s="1"/>
    </row>
    <row r="128" spans="3:3">
      <c r="C128" s="1"/>
    </row>
    <row r="129" spans="3:3">
      <c r="C129" s="1"/>
    </row>
    <row r="130" spans="3:3">
      <c r="C130" s="1"/>
    </row>
    <row r="131" spans="3:3">
      <c r="C131" s="1"/>
    </row>
    <row r="132" spans="3:3">
      <c r="C132" s="1"/>
    </row>
    <row r="133" spans="3:3">
      <c r="C133" s="1"/>
    </row>
    <row r="134" spans="3:3">
      <c r="C134" s="1"/>
    </row>
    <row r="135" spans="3:3">
      <c r="C135" s="1"/>
    </row>
    <row r="136" spans="3:3">
      <c r="C136" s="1"/>
    </row>
    <row r="137" spans="3:3">
      <c r="C137" s="1"/>
    </row>
    <row r="138" spans="3:3">
      <c r="C138" s="1"/>
    </row>
    <row r="139" spans="3:3">
      <c r="C139" s="1"/>
    </row>
    <row r="140" spans="3:3">
      <c r="C140" s="1"/>
    </row>
    <row r="141" spans="3:3">
      <c r="C141" s="1"/>
    </row>
    <row r="142" spans="3:3">
      <c r="C142" s="1"/>
    </row>
    <row r="143" spans="3:3">
      <c r="C143" s="1"/>
    </row>
    <row r="144" spans="3:3">
      <c r="C144" s="1"/>
    </row>
    <row r="145" spans="3:3">
      <c r="C145" s="1"/>
    </row>
    <row r="146" spans="3:3">
      <c r="C146" s="1"/>
    </row>
    <row r="147" spans="3:3">
      <c r="C147" s="1"/>
    </row>
    <row r="148" spans="3:3">
      <c r="C148" s="1"/>
    </row>
    <row r="149" spans="3:3">
      <c r="C149" s="1"/>
    </row>
    <row r="150" spans="3:3">
      <c r="C150" s="1"/>
    </row>
    <row r="151" spans="3:3">
      <c r="C151" s="1"/>
    </row>
    <row r="152" spans="3:3">
      <c r="C152" s="1"/>
    </row>
    <row r="153" spans="3:3">
      <c r="C153" s="1"/>
    </row>
    <row r="154" spans="3:3">
      <c r="C154" s="1"/>
    </row>
    <row r="155" spans="3:3">
      <c r="C155" s="1"/>
    </row>
    <row r="156" spans="3:3">
      <c r="C156" s="1"/>
    </row>
    <row r="157" spans="3:3">
      <c r="C157" s="1"/>
    </row>
    <row r="158" spans="3:3">
      <c r="C158" s="1"/>
    </row>
    <row r="159" spans="3:3">
      <c r="C159" s="1"/>
    </row>
    <row r="160" spans="3:3">
      <c r="C160" s="1"/>
    </row>
    <row r="161" spans="3:3">
      <c r="C161" s="1"/>
    </row>
    <row r="162" spans="3:3">
      <c r="C162" s="1"/>
    </row>
    <row r="163" spans="3:3">
      <c r="C163" s="1"/>
    </row>
    <row r="164" spans="3:3">
      <c r="C164" s="1"/>
    </row>
    <row r="165" spans="3:3">
      <c r="C165" s="1"/>
    </row>
    <row r="166" spans="3:3">
      <c r="C166" s="1"/>
    </row>
    <row r="167" spans="3:3">
      <c r="C167" s="1"/>
    </row>
    <row r="168" spans="3:3">
      <c r="C168" s="1"/>
    </row>
    <row r="169" spans="3:3">
      <c r="C169" s="1"/>
    </row>
    <row r="170" spans="3:3">
      <c r="C170" s="1"/>
    </row>
    <row r="171" spans="3:3">
      <c r="C171" s="1"/>
    </row>
    <row r="172" spans="3:3">
      <c r="C172" s="1"/>
    </row>
    <row r="173" spans="3:3">
      <c r="C173" s="1"/>
    </row>
    <row r="174" spans="3:3">
      <c r="C174" s="1"/>
    </row>
    <row r="175" spans="3:3">
      <c r="C175" s="1"/>
    </row>
    <row r="176" spans="3:3">
      <c r="C176" s="1"/>
    </row>
    <row r="177" spans="3:3">
      <c r="C177" s="1"/>
    </row>
    <row r="178" spans="3:3">
      <c r="C178" s="1"/>
    </row>
    <row r="179" spans="3:3">
      <c r="C179" s="1"/>
    </row>
    <row r="180" spans="3:3">
      <c r="C180" s="1"/>
    </row>
    <row r="181" spans="3:3">
      <c r="C181" s="1"/>
    </row>
    <row r="182" spans="3:3">
      <c r="C182" s="1"/>
    </row>
    <row r="183" spans="3:3">
      <c r="C183" s="1"/>
    </row>
    <row r="184" spans="3:3">
      <c r="C184" s="1"/>
    </row>
    <row r="185" spans="3:3">
      <c r="C185" s="1"/>
    </row>
    <row r="186" spans="3:3">
      <c r="C186" s="1"/>
    </row>
    <row r="187" spans="3:3">
      <c r="C187" s="1"/>
    </row>
    <row r="188" spans="3:3">
      <c r="C188" s="1"/>
    </row>
    <row r="189" spans="3:3">
      <c r="C189" s="1"/>
    </row>
    <row r="190" spans="3:3">
      <c r="C190" s="1"/>
    </row>
    <row r="191" spans="3:3">
      <c r="C191" s="1"/>
    </row>
    <row r="192" spans="3:3">
      <c r="C192" s="1"/>
    </row>
    <row r="193" spans="3:3">
      <c r="C193" s="1"/>
    </row>
    <row r="194" spans="3:3">
      <c r="C194" s="1"/>
    </row>
    <row r="195" spans="3:3">
      <c r="C195" s="1"/>
    </row>
    <row r="196" spans="3:3">
      <c r="C196" s="1"/>
    </row>
    <row r="197" spans="3:3">
      <c r="C197" s="1"/>
    </row>
    <row r="198" spans="3:3">
      <c r="C198" s="1"/>
    </row>
    <row r="199" spans="3:3">
      <c r="C199" s="1"/>
    </row>
    <row r="200" spans="3:3">
      <c r="C200" s="1"/>
    </row>
    <row r="201" spans="3:3">
      <c r="C201" s="1"/>
    </row>
    <row r="202" spans="3:3">
      <c r="C202" s="1"/>
    </row>
    <row r="203" spans="3:3">
      <c r="C203" s="1"/>
    </row>
    <row r="204" spans="3:3">
      <c r="C204" s="1"/>
    </row>
    <row r="205" spans="3:3">
      <c r="C205" s="1"/>
    </row>
    <row r="206" spans="3:3">
      <c r="C206" s="1"/>
    </row>
    <row r="207" spans="3:3">
      <c r="C207" s="1"/>
    </row>
    <row r="208" spans="3:3">
      <c r="C208" s="1"/>
    </row>
    <row r="209" spans="3:3">
      <c r="C209" s="1"/>
    </row>
    <row r="210" spans="3:3">
      <c r="C210" s="1"/>
    </row>
    <row r="211" spans="3:3">
      <c r="C211" s="1"/>
    </row>
    <row r="212" spans="3:3">
      <c r="C212" s="1"/>
    </row>
    <row r="213" spans="3:3">
      <c r="C213" s="1"/>
    </row>
    <row r="214" spans="3:3">
      <c r="C214" s="1"/>
    </row>
    <row r="215" spans="3:3">
      <c r="C215" s="1"/>
    </row>
    <row r="216" spans="3:3">
      <c r="C216" s="1"/>
    </row>
    <row r="217" spans="3:3">
      <c r="C217" s="1"/>
    </row>
    <row r="218" spans="3:3">
      <c r="C218" s="1"/>
    </row>
    <row r="219" spans="3:3">
      <c r="C219" s="1"/>
    </row>
    <row r="220" spans="3:3">
      <c r="C220" s="1"/>
    </row>
    <row r="221" spans="3:3">
      <c r="C221" s="1"/>
    </row>
    <row r="222" spans="3:3">
      <c r="C222" s="1"/>
    </row>
    <row r="223" spans="3:3">
      <c r="C223" s="1"/>
    </row>
    <row r="224" spans="3:3">
      <c r="C224" s="1"/>
    </row>
    <row r="225" spans="3:3">
      <c r="C225" s="1"/>
    </row>
    <row r="226" spans="3:3">
      <c r="C226" s="1"/>
    </row>
    <row r="227" spans="3:3">
      <c r="C227" s="1"/>
    </row>
    <row r="228" spans="3:3">
      <c r="C228" s="1"/>
    </row>
    <row r="229" spans="3:3">
      <c r="C229" s="1"/>
    </row>
    <row r="230" spans="3:3">
      <c r="C230" s="1"/>
    </row>
    <row r="231" spans="3:3">
      <c r="C231" s="1"/>
    </row>
    <row r="232" spans="3:3">
      <c r="C232" s="1"/>
    </row>
    <row r="233" spans="3:3">
      <c r="C233" s="1"/>
    </row>
    <row r="234" spans="3:3">
      <c r="C234" s="1"/>
    </row>
    <row r="235" spans="3:3">
      <c r="C235" s="1"/>
    </row>
    <row r="236" spans="3:3">
      <c r="C236" s="1"/>
    </row>
    <row r="237" spans="3:3">
      <c r="C237" s="1"/>
    </row>
    <row r="238" spans="3:3">
      <c r="C238" s="1"/>
    </row>
    <row r="239" spans="3:3">
      <c r="C239" s="1"/>
    </row>
    <row r="240" spans="3:3">
      <c r="C240" s="1"/>
    </row>
    <row r="241" spans="3:3">
      <c r="C241" s="1"/>
    </row>
    <row r="242" spans="3:3">
      <c r="C242" s="1"/>
    </row>
    <row r="243" spans="3:3">
      <c r="C243" s="1"/>
    </row>
    <row r="244" spans="3:3">
      <c r="C244" s="1"/>
    </row>
    <row r="245" spans="3:3">
      <c r="C245" s="1"/>
    </row>
    <row r="246" spans="3:3">
      <c r="C246" s="1"/>
    </row>
    <row r="247" spans="3:3">
      <c r="C247" s="1"/>
    </row>
    <row r="248" spans="3:3">
      <c r="C248" s="1"/>
    </row>
    <row r="249" spans="3:3">
      <c r="C249" s="1"/>
    </row>
    <row r="250" spans="3:3">
      <c r="C250" s="1"/>
    </row>
    <row r="251" spans="3:3">
      <c r="C251" s="1"/>
    </row>
    <row r="252" spans="3:3">
      <c r="C252" s="1"/>
    </row>
    <row r="253" spans="3:3">
      <c r="C253" s="1"/>
    </row>
    <row r="254" spans="3:3">
      <c r="C254" s="1"/>
    </row>
    <row r="255" spans="3:3">
      <c r="C255" s="1"/>
    </row>
    <row r="256" spans="3:3">
      <c r="C256" s="1"/>
    </row>
    <row r="257" spans="3:3">
      <c r="C257" s="1"/>
    </row>
    <row r="258" spans="3:3">
      <c r="C258" s="1"/>
    </row>
    <row r="259" spans="3:3">
      <c r="C259" s="1"/>
    </row>
    <row r="260" spans="3:3">
      <c r="C260" s="1"/>
    </row>
    <row r="261" spans="3:3">
      <c r="C261" s="1"/>
    </row>
    <row r="262" spans="3:3">
      <c r="C262" s="1"/>
    </row>
    <row r="263" spans="3:3">
      <c r="C263" s="1"/>
    </row>
    <row r="264" spans="3:3">
      <c r="C264" s="1"/>
    </row>
    <row r="265" spans="3:3">
      <c r="C265" s="1"/>
    </row>
    <row r="266" spans="3:3">
      <c r="C266" s="1"/>
    </row>
    <row r="267" spans="3:3">
      <c r="C267" s="1"/>
    </row>
    <row r="268" spans="3:3">
      <c r="C268" s="1"/>
    </row>
    <row r="269" spans="3:3">
      <c r="C269" s="1"/>
    </row>
    <row r="270" spans="3:3">
      <c r="C270" s="1"/>
    </row>
    <row r="271" spans="3:3">
      <c r="C271" s="1"/>
    </row>
    <row r="272" spans="3:3">
      <c r="C272" s="1"/>
    </row>
    <row r="273" spans="3:3">
      <c r="C273" s="1"/>
    </row>
    <row r="274" spans="3:3">
      <c r="C274" s="1"/>
    </row>
    <row r="275" spans="3:3">
      <c r="C275" s="1"/>
    </row>
    <row r="276" spans="3:3">
      <c r="C276" s="1"/>
    </row>
    <row r="277" spans="3:3">
      <c r="C277" s="1"/>
    </row>
    <row r="278" spans="3:3">
      <c r="C278" s="1"/>
    </row>
    <row r="279" spans="3:3">
      <c r="C279" s="1"/>
    </row>
    <row r="280" spans="3:3">
      <c r="C280" s="1"/>
    </row>
    <row r="281" spans="3:3">
      <c r="C281" s="1"/>
    </row>
    <row r="282" spans="3:3">
      <c r="C282" s="1"/>
    </row>
    <row r="283" spans="3:3">
      <c r="C283" s="1"/>
    </row>
    <row r="284" spans="3:3">
      <c r="C284" s="1"/>
    </row>
    <row r="285" spans="3:3">
      <c r="C285" s="1"/>
    </row>
    <row r="286" spans="3:3">
      <c r="C286" s="1"/>
    </row>
    <row r="287" spans="3:3">
      <c r="C287" s="1"/>
    </row>
    <row r="288" spans="3:3">
      <c r="C288" s="1"/>
    </row>
    <row r="289" spans="3:3">
      <c r="C289" s="1"/>
    </row>
    <row r="290" spans="3:3">
      <c r="C290" s="1"/>
    </row>
    <row r="291" spans="3:3">
      <c r="C291" s="1"/>
    </row>
    <row r="292" spans="3:3">
      <c r="C292" s="1"/>
    </row>
    <row r="293" spans="3:3">
      <c r="C293" s="1"/>
    </row>
    <row r="294" spans="3:3">
      <c r="C294" s="1"/>
    </row>
    <row r="295" spans="3:3">
      <c r="C295" s="1"/>
    </row>
    <row r="296" spans="3:3">
      <c r="C296" s="1"/>
    </row>
    <row r="297" spans="3:3">
      <c r="C297" s="1"/>
    </row>
    <row r="298" spans="3:3">
      <c r="C298" s="1"/>
    </row>
    <row r="299" spans="3:3">
      <c r="C299" s="1"/>
    </row>
    <row r="300" spans="3:3">
      <c r="C300" s="1"/>
    </row>
    <row r="301" spans="3:3">
      <c r="C301" s="1"/>
    </row>
    <row r="302" spans="3:3">
      <c r="C302" s="1"/>
    </row>
    <row r="303" spans="3:3">
      <c r="C303" s="1"/>
    </row>
    <row r="304" spans="3:3">
      <c r="C304" s="1"/>
    </row>
    <row r="305" spans="3:3">
      <c r="C305" s="1"/>
    </row>
    <row r="306" spans="3:3">
      <c r="C306" s="1"/>
    </row>
    <row r="307" spans="3:3">
      <c r="C307" s="1"/>
    </row>
    <row r="308" spans="3:3">
      <c r="C308" s="1"/>
    </row>
    <row r="309" spans="3:3">
      <c r="C309" s="1"/>
    </row>
    <row r="310" spans="3:3">
      <c r="C310" s="1"/>
    </row>
    <row r="311" spans="3:3">
      <c r="C311" s="1"/>
    </row>
    <row r="312" spans="3:3">
      <c r="C312" s="1"/>
    </row>
    <row r="313" spans="3:3">
      <c r="C313" s="1"/>
    </row>
    <row r="314" spans="3:3">
      <c r="C314" s="1"/>
    </row>
    <row r="315" spans="3:3">
      <c r="C315" s="1"/>
    </row>
    <row r="316" spans="3:3">
      <c r="C316" s="1"/>
    </row>
    <row r="317" spans="3:3">
      <c r="C317" s="1"/>
    </row>
    <row r="318" spans="3:3">
      <c r="C318" s="1"/>
    </row>
    <row r="319" spans="3:3">
      <c r="C319" s="1"/>
    </row>
    <row r="320" spans="3:3">
      <c r="C320" s="1"/>
    </row>
    <row r="321" spans="3:3">
      <c r="C321" s="1"/>
    </row>
    <row r="322" spans="3:3">
      <c r="C322" s="1"/>
    </row>
    <row r="323" spans="3:3">
      <c r="C323" s="1"/>
    </row>
    <row r="324" spans="3:3">
      <c r="C324" s="1"/>
    </row>
    <row r="325" spans="3:3">
      <c r="C325" s="1"/>
    </row>
    <row r="326" spans="3:3">
      <c r="C326" s="1"/>
    </row>
    <row r="327" spans="3:3">
      <c r="C327" s="1"/>
    </row>
    <row r="328" spans="3:3">
      <c r="C328" s="1"/>
    </row>
    <row r="329" spans="3:3">
      <c r="C329" s="1"/>
    </row>
    <row r="330" spans="3:3">
      <c r="C330" s="1"/>
    </row>
    <row r="331" spans="3:3">
      <c r="C331" s="1"/>
    </row>
    <row r="332" spans="3:3">
      <c r="C332" s="1"/>
    </row>
    <row r="333" spans="3:3">
      <c r="C333" s="1"/>
    </row>
    <row r="334" spans="3:3">
      <c r="C334" s="1"/>
    </row>
    <row r="335" spans="3:3">
      <c r="C335" s="1"/>
    </row>
    <row r="336" spans="3:3">
      <c r="C336" s="1"/>
    </row>
  </sheetData>
  <mergeCells count="5">
    <mergeCell ref="A44:D44"/>
    <mergeCell ref="B1:C1"/>
    <mergeCell ref="A2:A3"/>
    <mergeCell ref="B2:B3"/>
    <mergeCell ref="C2:C3"/>
  </mergeCells>
  <phoneticPr fontId="28" type="noConversion"/>
  <hyperlinks>
    <hyperlink ref="D1" location="Disclaimer免责声明!A1" display="Disclaimer免责声明" xr:uid="{F3513840-7C63-4DEC-A532-8DBAB77A418B}"/>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9F-59EF-4F92-9CD9-F8899A36D31B}">
  <dimension ref="A1:BL737"/>
  <sheetViews>
    <sheetView tabSelected="1" zoomScale="85" zoomScaleNormal="85" workbookViewId="0">
      <pane xSplit="3" ySplit="4" topLeftCell="D5" activePane="bottomRight" state="frozen"/>
      <selection pane="topRight" activeCell="C1" sqref="C1"/>
      <selection pane="bottomLeft" activeCell="A4" sqref="A4"/>
      <selection pane="bottomRight" activeCell="F20" sqref="F20"/>
    </sheetView>
  </sheetViews>
  <sheetFormatPr defaultColWidth="60.5703125" defaultRowHeight="14.25"/>
  <cols>
    <col min="1" max="1" width="3.42578125" style="28" customWidth="1"/>
    <col min="2" max="2" width="18.7109375" style="23" customWidth="1"/>
    <col min="3" max="3" width="22.85546875" style="28" bestFit="1" customWidth="1"/>
    <col min="4" max="4" width="32.85546875" style="28" customWidth="1"/>
    <col min="5" max="5" width="13.7109375" style="23" customWidth="1"/>
    <col min="6" max="6" width="17.42578125" style="28" customWidth="1"/>
    <col min="7" max="7" width="15.85546875" style="28" customWidth="1"/>
    <col min="8" max="8" width="9.42578125" style="28" customWidth="1"/>
    <col min="9" max="9" width="36.5703125" style="28" bestFit="1" customWidth="1"/>
    <col min="10" max="10" width="30.140625" style="28" bestFit="1" customWidth="1"/>
    <col min="11" max="14" width="18.5703125" style="23" customWidth="1"/>
    <col min="15" max="15" width="19.140625" style="25" customWidth="1"/>
    <col min="16" max="16" width="15.5703125" style="28" customWidth="1"/>
    <col min="17" max="17" width="22.140625" style="28" bestFit="1" customWidth="1"/>
    <col min="18" max="18" width="22.140625" style="28" customWidth="1"/>
    <col min="19" max="19" width="15.28515625" style="28" bestFit="1" customWidth="1"/>
    <col min="20" max="20" width="15.28515625" style="28" customWidth="1"/>
    <col min="21" max="21" width="15" style="28" bestFit="1" customWidth="1"/>
    <col min="22" max="24" width="15" style="28" customWidth="1"/>
    <col min="25" max="26" width="20.42578125" style="23" bestFit="1" customWidth="1"/>
    <col min="27" max="27" width="15.28515625" style="23" bestFit="1" customWidth="1"/>
    <col min="28" max="28" width="14.28515625" style="23" bestFit="1" customWidth="1"/>
    <col min="29" max="29" width="18" style="25" customWidth="1"/>
    <col min="30" max="30" width="22.85546875" style="44" bestFit="1" customWidth="1"/>
    <col min="31" max="35" width="9" style="23" hidden="1" customWidth="1"/>
    <col min="36" max="38" width="9.140625" style="23" hidden="1" customWidth="1"/>
    <col min="39" max="39" width="11.5703125" style="23" hidden="1" customWidth="1"/>
    <col min="40" max="40" width="10" style="23" hidden="1" customWidth="1"/>
    <col min="41" max="41" width="16" style="45" hidden="1" customWidth="1"/>
    <col min="42" max="42" width="11.42578125" style="28" hidden="1" customWidth="1"/>
    <col min="43" max="43" width="34.85546875" style="28" hidden="1" customWidth="1"/>
    <col min="44" max="44" width="26.28515625" style="28" hidden="1" customWidth="1"/>
    <col min="45" max="45" width="31.85546875" style="28" hidden="1" customWidth="1"/>
    <col min="46" max="46" width="13.28515625" style="25" hidden="1" customWidth="1"/>
    <col min="47" max="47" width="15.7109375" style="23" hidden="1" customWidth="1"/>
    <col min="48" max="53" width="14.28515625" style="28" hidden="1" customWidth="1"/>
    <col min="54" max="54" width="18" style="28" hidden="1" customWidth="1"/>
    <col min="55" max="57" width="14.28515625" style="28" hidden="1" customWidth="1"/>
    <col min="58" max="58" width="14.85546875" style="28" hidden="1" customWidth="1"/>
    <col min="59" max="59" width="18.5703125" style="28" hidden="1" customWidth="1"/>
    <col min="60" max="62" width="14.28515625" style="23" hidden="1" customWidth="1"/>
    <col min="63" max="63" width="19.85546875" style="28" hidden="1" customWidth="1"/>
    <col min="64" max="16384" width="60.5703125" style="28"/>
  </cols>
  <sheetData>
    <row r="1" spans="1:64" s="16" customFormat="1" ht="58.5" customHeight="1">
      <c r="B1" s="15"/>
      <c r="E1" s="17" t="s">
        <v>27</v>
      </c>
      <c r="I1" s="18"/>
      <c r="J1" s="28"/>
      <c r="K1" s="15"/>
      <c r="L1" s="15"/>
      <c r="M1" s="15"/>
      <c r="N1" s="15"/>
      <c r="O1" s="58" t="s">
        <v>1908</v>
      </c>
      <c r="P1" s="59">
        <v>46055</v>
      </c>
      <c r="Q1" s="19" t="s">
        <v>1907</v>
      </c>
      <c r="R1" s="19"/>
      <c r="Y1" s="15"/>
      <c r="Z1" s="15"/>
      <c r="AA1" s="15"/>
      <c r="AB1" s="15"/>
      <c r="AC1" s="20"/>
      <c r="AD1" s="21"/>
      <c r="AE1" s="15"/>
      <c r="AF1" s="15"/>
      <c r="AG1" s="15"/>
      <c r="AH1" s="15"/>
      <c r="AI1" s="15"/>
      <c r="AJ1" s="15"/>
      <c r="AK1" s="15"/>
      <c r="AL1" s="15"/>
      <c r="AM1" s="15"/>
      <c r="AN1" s="15"/>
      <c r="AO1" s="22"/>
      <c r="AT1" s="20"/>
      <c r="AU1" s="15"/>
      <c r="BH1" s="15"/>
      <c r="BI1" s="15"/>
      <c r="BJ1" s="15"/>
    </row>
    <row r="2" spans="1:64" s="23" customFormat="1" hidden="1">
      <c r="B2" s="23" t="s">
        <v>28</v>
      </c>
      <c r="C2" s="23" t="s">
        <v>29</v>
      </c>
      <c r="I2" s="24" t="s">
        <v>30</v>
      </c>
      <c r="J2" s="24"/>
      <c r="K2" s="23" t="s">
        <v>31</v>
      </c>
      <c r="L2" s="23" t="s">
        <v>3678</v>
      </c>
      <c r="M2" s="25" t="s">
        <v>3679</v>
      </c>
      <c r="N2" s="25" t="s">
        <v>3680</v>
      </c>
      <c r="O2" s="25" t="s">
        <v>32</v>
      </c>
      <c r="P2" s="23" t="s">
        <v>33</v>
      </c>
      <c r="Q2" s="23" t="s">
        <v>34</v>
      </c>
      <c r="R2" s="23" t="s">
        <v>3681</v>
      </c>
      <c r="S2" s="23" t="s">
        <v>35</v>
      </c>
      <c r="T2" s="23" t="s">
        <v>3683</v>
      </c>
      <c r="U2" s="23" t="s">
        <v>36</v>
      </c>
      <c r="V2" s="23" t="s">
        <v>3685</v>
      </c>
      <c r="W2" s="23" t="s">
        <v>3686</v>
      </c>
      <c r="X2" s="23" t="s">
        <v>3687</v>
      </c>
      <c r="Y2" s="23" t="s">
        <v>37</v>
      </c>
      <c r="Z2" s="23" t="s">
        <v>38</v>
      </c>
      <c r="AA2" s="23" t="s">
        <v>39</v>
      </c>
      <c r="AB2" s="23" t="s">
        <v>40</v>
      </c>
      <c r="AC2" s="25" t="s">
        <v>40</v>
      </c>
      <c r="AD2" s="26" t="s">
        <v>41</v>
      </c>
      <c r="AO2" s="23" t="s">
        <v>42</v>
      </c>
      <c r="AP2" s="23" t="s">
        <v>43</v>
      </c>
      <c r="AQ2" s="23" t="s">
        <v>44</v>
      </c>
      <c r="AR2" s="23" t="s">
        <v>45</v>
      </c>
      <c r="AS2" s="23" t="s">
        <v>46</v>
      </c>
      <c r="AT2" s="23" t="s">
        <v>47</v>
      </c>
      <c r="AU2" s="23" t="s">
        <v>48</v>
      </c>
      <c r="AV2" s="23" t="s">
        <v>49</v>
      </c>
      <c r="AW2" s="23" t="s">
        <v>50</v>
      </c>
      <c r="AX2" s="23" t="s">
        <v>51</v>
      </c>
      <c r="AY2" s="23" t="s">
        <v>52</v>
      </c>
      <c r="AZ2" s="23" t="s">
        <v>53</v>
      </c>
      <c r="BA2" s="23" t="s">
        <v>33</v>
      </c>
      <c r="BB2" s="23" t="s">
        <v>54</v>
      </c>
      <c r="BC2" s="23" t="s">
        <v>55</v>
      </c>
      <c r="BD2" s="23" t="s">
        <v>56</v>
      </c>
      <c r="BH2" s="23" t="s">
        <v>57</v>
      </c>
      <c r="BI2" s="23" t="s">
        <v>3644</v>
      </c>
      <c r="BJ2" s="23" t="s">
        <v>4366</v>
      </c>
      <c r="BK2" s="23" t="s">
        <v>28</v>
      </c>
    </row>
    <row r="3" spans="1:64" ht="15" hidden="1">
      <c r="B3" s="27"/>
      <c r="C3" s="28" t="e">
        <f ca="1">_xll.BDP($B3&amp;" ISIN",C$2)</f>
        <v>#NAME?</v>
      </c>
      <c r="D3" s="27"/>
      <c r="E3" s="42" t="e">
        <f ca="1">IF(AV3="Y","Defaulted",AN3)</f>
        <v>#NAME?</v>
      </c>
      <c r="F3" s="25" t="e">
        <f ca="1">IF(OR(AW3="Y", AX3="Y",AY3="Y",AZ3="Y",BA3="Y",BC3="Y",BD3="Y",BE3="Y",U3="Y",S3="Y"),"Y","N")</f>
        <v>#NAME?</v>
      </c>
      <c r="G3" s="25" t="e">
        <f ca="1">IF(OR(AW3="Y",AX3="Y",AY3="Y",AZ3="Y",BA3="Y",BC3="Y",BD3="Y",BE3="Y",BF3="Y",BG3="Y"),"Y","N")</f>
        <v>#NAME?</v>
      </c>
      <c r="H3" s="25"/>
      <c r="I3" s="29" t="e">
        <f ca="1">_xll.BDP($B3&amp;" ISIN",I$2)</f>
        <v>#NAME?</v>
      </c>
      <c r="J3" s="43" t="e">
        <f ca="1">IF(AP3="Y","存款证",
IF(BE3="Y","应急可转债",
IF(BJ3="Government","主权债",
IF(AND(BE3="N",BD3="Y"),"永续债/优先股",
IF(AND(BE3="N",BF3="Y"),"保释债（Bail in feature）",
IF(AND(BE3="N",OR(AX3="Y",AY3="5")),"可转换/可交换债券",
IF(AND(BE3="N",BD3="N",BF3="N",BG3="Y"),"多担保人债券",
IF(AND(AJ3&lt;5,S3="N",U3="N",AW3="N"),"投资级别优先普通债",
IF(AND(AJ3&lt;5,OR(S3="Y",U3="Y"),AW3="N"),"投资级别优先可赎回/可售回债",
IF(AND(AJ3&lt;5,S3="N",U3="N",AW3="Y"),"投资级别次级普通债",
IF(AND(AJ3&lt;5,OR(S3="Y",U3="Y"),AW3="Y"),"投资级别次级可赎回/可售回债",
IF(AND(OR(AJ3=5,AJ3=6,AJ3=7),S3="N",U3="N",AW3="N"),"非投资级/无评级优先普通债",
IF(AND(OR(AJ3=5,AJ3=6,AJ3=7),OR(S3="Y",U3="Y"),AW3="N"),"非投资级/无评级优先可赎回/可售回债",
IF(AND(OR(AJ3=5,AJ3=6,AJ3=7),S3="N",U3="N",AW3="Y"),"非投资级/无评级次级普通债",
IF(AND(OR(AJ3=5,AJ3=6,AJ3=7),OR(S3="Y",U3="Y"),AW3="Y"),"非投资级/无评级次级可赎回/可售回债")))))))))))))))</f>
        <v>#NAME?</v>
      </c>
      <c r="K3" s="27"/>
      <c r="L3" s="29" t="e">
        <f ca="1">_xll.BDP($B3&amp;" ISIN",L$2)</f>
        <v>#NAME?</v>
      </c>
      <c r="M3" s="29" t="e">
        <f ca="1">_xll.BDP($B3&amp;" ISIN",M$2)</f>
        <v>#NAME?</v>
      </c>
      <c r="N3" s="29" t="e">
        <f ca="1">_xll.BDP($B3&amp;" ISIN",N$2)</f>
        <v>#NAME?</v>
      </c>
      <c r="O3" s="30" t="e">
        <f ca="1">_xll.BDP($B3&amp;" ISIN",O$2)</f>
        <v>#NAME?</v>
      </c>
      <c r="P3" s="27" t="e">
        <f ca="1">_xll.BDP($B3&amp;" ISIN",P$2)</f>
        <v>#NAME?</v>
      </c>
      <c r="Q3" s="31" t="e">
        <f ca="1">_xll.BDP($B3&amp;" ISIN",Q$2)</f>
        <v>#NAME?</v>
      </c>
      <c r="R3" s="25" t="e">
        <f ca="1">_xll.BDP($B3&amp;" ISIN",R$2)</f>
        <v>#NAME?</v>
      </c>
      <c r="S3" s="25" t="e">
        <f ca="1">_xll.BDP($B3&amp;" ISIN",S$2)</f>
        <v>#NAME?</v>
      </c>
      <c r="T3" s="25" t="e">
        <f ca="1">IF(S3="N","",_xll.BDP($B3&amp;" ISIN",T$2))</f>
        <v>#NAME?</v>
      </c>
      <c r="U3" s="25" t="e">
        <f ca="1">IF(_xll.BDP($B3&amp;" ISIN",U$2)="Y",IF(_xll.BDP($B3&amp;" ISIN","PUT_EXPIRED")="Y","N",_xll.BDP($B3&amp;" ISIN",U$2)),_xll.BDP($B3&amp;" ISIN",U$2))</f>
        <v>#NAME?</v>
      </c>
      <c r="V3" s="23" t="e">
        <f ca="1">IF(_xll.BDP($B3&amp;" ISIN",V$2)="#N/A N/A","-",_xll.BDP($B3&amp;" ISIN",V$2))</f>
        <v>#NAME?</v>
      </c>
      <c r="W3" s="23" t="e">
        <f ca="1">IF(_xll.BDP($B3&amp;" ISIN",W$2)="#N/A N/A","-",_xll.BDP($B3&amp;" ISIN",W$2))</f>
        <v>#NAME?</v>
      </c>
      <c r="X3" s="23" t="e">
        <f ca="1">IF(_xll.BDP($B3&amp;" ISIN",X$2)="#N/A N/A","-",_xll.BDP($B3&amp;" ISIN",X$2))</f>
        <v>#NAME?</v>
      </c>
      <c r="Y3" s="23" t="e">
        <f ca="1">_xll.BDP($B3&amp;" ISIN",Y$2)</f>
        <v>#NAME?</v>
      </c>
      <c r="Z3" s="23" t="e">
        <f ca="1">IF(_xll.BDP($B3&amp;" ISIN",Z$2)="#N/A N/A","",_xll.BDP($B3&amp;" ISIN",Z$2))</f>
        <v>#NAME?</v>
      </c>
      <c r="AA3" s="23" t="e">
        <f ca="1">_xll.BDP($B3&amp;" ISIN",AA$2)</f>
        <v>#NAME?</v>
      </c>
      <c r="AB3" s="23" t="e">
        <f ca="1">IF(BDP($B3&amp;" ISIN",AB$2)="N/A","N/A",BDP($B3&amp;" ISIN",AB$2))</f>
        <v>#NAME?</v>
      </c>
      <c r="AC3" s="25" t="e">
        <f ca="1">IF(AB3="N/A","N/A",(AB3-TODAY())/365)</f>
        <v>#NAME?</v>
      </c>
      <c r="AD3" s="32" t="e">
        <f ca="1">_xll.BDP($B3&amp;" ISIN",AD$2)</f>
        <v>#NAME?</v>
      </c>
      <c r="AE3" s="33" t="e">
        <f ca="1">VLOOKUP(J3,Library!A:B,2,0)</f>
        <v>#NAME?</v>
      </c>
      <c r="AF3" s="33" t="e">
        <f ca="1">VLOOKUP(J3,Library!A:G,7,0)</f>
        <v>#NAME?</v>
      </c>
      <c r="AG3" s="28" t="e">
        <f ca="1">VLOOKUP(V3,Library!W:X,2,0)</f>
        <v>#NAME?</v>
      </c>
      <c r="AH3" s="28" t="e">
        <f ca="1">VLOOKUP(W3,Library!Y:Z,2,0)</f>
        <v>#NAME?</v>
      </c>
      <c r="AI3" s="28" t="e">
        <f ca="1">VLOOKUP(X3,Library!AA:AB,2,0)</f>
        <v>#NAME?</v>
      </c>
      <c r="AJ3" s="33" t="e">
        <f ca="1">IF(MAX(AG3,AH3,AI3)=0,VLOOKUP(I3,Library!$J:$P,7,0),MAX(AG3,AH3,AI3))</f>
        <v>#NAME?</v>
      </c>
      <c r="AK3" s="33" t="e">
        <f ca="1">IF(AND(AC3&gt;=0,AC3&lt;=1),2,IF(AND(AC3&gt;1,AC3&lt;=5),3,IF(AND(AC3&gt;5,AC3&lt;=10),4,IF(OR(AC3&gt;10,AC3=""),5,""))))</f>
        <v>#NAME?</v>
      </c>
      <c r="AL3" s="33" t="e">
        <f ca="1">VLOOKUP(AA3,Library!T:U,2,0)</f>
        <v>#NAME?</v>
      </c>
      <c r="AM3" s="34" t="e">
        <f ca="1">AE3*0.35+AF3*0.25+AJ3*0.25+AK3*0.1+AL3*0.05</f>
        <v>#NAME?</v>
      </c>
      <c r="AN3" s="33" t="e">
        <f ca="1">IF(AND(AM3&gt;=1,AM3&lt;=1.45),1,IF(AND(AM3&gt;1.45,AM3&lt;=2.1),2,IF(AND(AM3&gt;2.1,AM3&lt;=2.95),3,IF(AND(AM3&gt;2.95,AM3&lt;=3.65),4,IF(AND(AM3&gt;3.65,AM3&lt;=5),5,"")))))</f>
        <v>#NAME?</v>
      </c>
      <c r="AO3" s="28" t="e">
        <f ca="1">_xll.BDP($B3&amp;" ISIN",AO$2)</f>
        <v>#NAME?</v>
      </c>
      <c r="AP3" s="25" t="e">
        <f ca="1">_xll.BDP($B3&amp;" ISIN",AP$2)</f>
        <v>#NAME?</v>
      </c>
      <c r="AQ3" s="28" t="e">
        <f ca="1">_xll.BDP($B3&amp;" ISIN",AQ$2)</f>
        <v>#NAME?</v>
      </c>
      <c r="AR3" s="28" t="e">
        <f ca="1">_xll.BDP($B3&amp;" ISIN",AR$2)</f>
        <v>#NAME?</v>
      </c>
      <c r="AS3" s="28" t="e">
        <f ca="1">IF(AR3="",AQ3,_xll.BDP(AR3&amp;" Equity",AS$2))</f>
        <v>#NAME?</v>
      </c>
      <c r="AT3" s="23" t="e">
        <f ca="1">IF(BDP($B3&amp;" ISIN",AT$2)="N/A","N/A",BDP($B3&amp;" ISIN",AT$2))</f>
        <v>#NAME?</v>
      </c>
      <c r="AU3" s="23" t="e">
        <f ca="1">_xll.BDP($B3&amp;" ISIN",AU$2)</f>
        <v>#NAME?</v>
      </c>
      <c r="AV3" s="25" t="e">
        <f ca="1">_xll.BDP($B3&amp;" ISIN",AV$2)</f>
        <v>#NAME?</v>
      </c>
      <c r="AW3" s="25" t="e">
        <f ca="1">_xll.BDP($B3&amp;" ISIN",AW$2)</f>
        <v>#NAME?</v>
      </c>
      <c r="AX3" s="25" t="e">
        <f ca="1">_xll.BDP($B3&amp;" ISIN",AX$2)</f>
        <v>#NAME?</v>
      </c>
      <c r="AY3" s="25" t="e">
        <f ca="1">_xll.BDP($B3&amp;" ISIN",AY$2)</f>
        <v>#NAME?</v>
      </c>
      <c r="AZ3" s="25" t="e">
        <f ca="1">_xll.BDP($B3&amp;" ISIN",AZ$2)</f>
        <v>#NAME?</v>
      </c>
      <c r="BA3" s="25" t="e">
        <f ca="1">IF(OR($P3="VARIABLE",$BB3="Y"),"Y","N")</f>
        <v>#NAME?</v>
      </c>
      <c r="BB3" s="25" t="e">
        <f ca="1">_xll.BDP($B3&amp;" ISIN",BB$2)</f>
        <v>#NAME?</v>
      </c>
      <c r="BC3" s="25" t="e">
        <f ca="1">IF(BDP($B3&amp;" ISIN",BC$2)="N/A","N",BDP($B3&amp;" ISIN",BC$2))</f>
        <v>#NAME?</v>
      </c>
      <c r="BD3" s="25" t="e">
        <f ca="1">_xll.BDP($B3&amp;" ISIN",BD$2)</f>
        <v>#NAME?</v>
      </c>
      <c r="BE3" s="25" t="e">
        <f ca="1">IF(AND(BDP($B3&amp;" ISIN","BASEL_III_DESIGNATION")="N/A",BDP($B3&amp;" ISIN","CAPITAL_TYPE_COCO_ACTION")="N/A",OR(BDP($B3&amp;" ISIN","CAPITAL_TRIGGER_TYPE")="N/A",BDP($B3&amp;" ISIN","CAPITAL_TRIGGER_TYPE")="#N/A N/A")),"N","Y")</f>
        <v>#NAME?</v>
      </c>
      <c r="BF3" s="25" t="e">
        <f ca="1">IF(_xll.BDP(B3&amp;" ISIN","BAIL_IN_BOND_DESIGNATION")&lt;&gt;"Y","N","Y")</f>
        <v>#NAME?</v>
      </c>
      <c r="BG3" s="25" t="e">
        <f ca="1">IF(Z3="Multiple","Y","N")</f>
        <v>#NAME?</v>
      </c>
      <c r="BH3" s="25" t="e">
        <f ca="1">IF(BDP($B3&amp;" ISIN",BH$2)="N/A","N/A",BDP($B3&amp;" ISIN",BH$2))</f>
        <v>#NAME?</v>
      </c>
      <c r="BI3" s="23" t="e">
        <f ca="1">_xll.BDP($B3&amp;" ISIN",BI$2)</f>
        <v>#NAME?</v>
      </c>
      <c r="BJ3" s="23" t="e">
        <f ca="1">_xll.BDP($B3&amp;" ISIN",BJ$2)</f>
        <v>#NAME?</v>
      </c>
    </row>
    <row r="4" spans="1:64" s="41" customFormat="1" ht="75">
      <c r="B4" s="35" t="s">
        <v>58</v>
      </c>
      <c r="C4" s="35" t="s">
        <v>59</v>
      </c>
      <c r="D4" s="35" t="s">
        <v>60</v>
      </c>
      <c r="E4" s="35" t="s">
        <v>61</v>
      </c>
      <c r="F4" s="35" t="s">
        <v>62</v>
      </c>
      <c r="G4" s="35" t="s">
        <v>63</v>
      </c>
      <c r="H4" s="63" t="s">
        <v>3645</v>
      </c>
      <c r="I4" s="35" t="s">
        <v>64</v>
      </c>
      <c r="J4" s="35" t="s">
        <v>65</v>
      </c>
      <c r="K4" s="35" t="s">
        <v>66</v>
      </c>
      <c r="L4" s="36" t="s">
        <v>3675</v>
      </c>
      <c r="M4" s="36" t="s">
        <v>3676</v>
      </c>
      <c r="N4" s="36" t="s">
        <v>3677</v>
      </c>
      <c r="O4" s="36" t="s">
        <v>67</v>
      </c>
      <c r="P4" s="36" t="s">
        <v>68</v>
      </c>
      <c r="Q4" s="36" t="s">
        <v>69</v>
      </c>
      <c r="R4" s="36" t="s">
        <v>3682</v>
      </c>
      <c r="S4" s="36" t="s">
        <v>70</v>
      </c>
      <c r="T4" s="36" t="s">
        <v>3684</v>
      </c>
      <c r="U4" s="36" t="s">
        <v>3634</v>
      </c>
      <c r="V4" s="36" t="s">
        <v>3688</v>
      </c>
      <c r="W4" s="36" t="s">
        <v>3689</v>
      </c>
      <c r="X4" s="36" t="s">
        <v>3690</v>
      </c>
      <c r="Y4" s="36" t="s">
        <v>71</v>
      </c>
      <c r="Z4" s="36" t="s">
        <v>4466</v>
      </c>
      <c r="AA4" s="36" t="s">
        <v>72</v>
      </c>
      <c r="AB4" s="36" t="s">
        <v>73</v>
      </c>
      <c r="AC4" s="36" t="s">
        <v>74</v>
      </c>
      <c r="AD4" s="77" t="s">
        <v>75</v>
      </c>
      <c r="AE4" s="37" t="s">
        <v>76</v>
      </c>
      <c r="AF4" s="37" t="s">
        <v>77</v>
      </c>
      <c r="AG4" s="65" t="s">
        <v>3691</v>
      </c>
      <c r="AH4" s="65" t="s">
        <v>78</v>
      </c>
      <c r="AI4" s="65" t="s">
        <v>79</v>
      </c>
      <c r="AJ4" s="65" t="s">
        <v>80</v>
      </c>
      <c r="AK4" s="37" t="s">
        <v>81</v>
      </c>
      <c r="AL4" s="37" t="s">
        <v>82</v>
      </c>
      <c r="AM4" s="38" t="s">
        <v>83</v>
      </c>
      <c r="AN4" s="39" t="s">
        <v>84</v>
      </c>
      <c r="AO4" s="35" t="s">
        <v>85</v>
      </c>
      <c r="AP4" s="35" t="s">
        <v>86</v>
      </c>
      <c r="AQ4" s="35" t="s">
        <v>87</v>
      </c>
      <c r="AR4" s="35" t="s">
        <v>88</v>
      </c>
      <c r="AS4" s="35" t="s">
        <v>89</v>
      </c>
      <c r="AT4" s="35" t="s">
        <v>90</v>
      </c>
      <c r="AU4" s="35" t="s">
        <v>91</v>
      </c>
      <c r="AV4" s="61" t="s">
        <v>92</v>
      </c>
      <c r="AW4" s="35" t="s">
        <v>93</v>
      </c>
      <c r="AX4" s="35" t="s">
        <v>94</v>
      </c>
      <c r="AY4" s="35" t="s">
        <v>95</v>
      </c>
      <c r="AZ4" s="35" t="s">
        <v>96</v>
      </c>
      <c r="BA4" s="35" t="s">
        <v>97</v>
      </c>
      <c r="BB4" s="36" t="s">
        <v>98</v>
      </c>
      <c r="BC4" s="36" t="s">
        <v>99</v>
      </c>
      <c r="BD4" s="35" t="s">
        <v>100</v>
      </c>
      <c r="BE4" s="40" t="s">
        <v>101</v>
      </c>
      <c r="BF4" s="40" t="s">
        <v>1906</v>
      </c>
      <c r="BG4" s="35" t="s">
        <v>102</v>
      </c>
      <c r="BH4" s="35" t="s">
        <v>103</v>
      </c>
      <c r="BI4" s="61" t="s">
        <v>104</v>
      </c>
      <c r="BJ4" s="36" t="s">
        <v>4362</v>
      </c>
      <c r="BK4" s="41" t="s">
        <v>58</v>
      </c>
    </row>
    <row r="5" spans="1:64" ht="15">
      <c r="A5" s="28">
        <v>4</v>
      </c>
      <c r="B5" s="23" t="s">
        <v>131</v>
      </c>
      <c r="C5" s="28" t="s">
        <v>1383</v>
      </c>
      <c r="D5" s="27" t="s">
        <v>132</v>
      </c>
      <c r="E5" s="42">
        <v>5</v>
      </c>
      <c r="F5" s="25" t="s">
        <v>109</v>
      </c>
      <c r="G5" s="25" t="s">
        <v>109</v>
      </c>
      <c r="H5" s="25" t="s">
        <v>128</v>
      </c>
      <c r="I5" s="29" t="s">
        <v>2391</v>
      </c>
      <c r="J5" s="43" t="s">
        <v>18</v>
      </c>
      <c r="K5" s="27" t="s">
        <v>20</v>
      </c>
      <c r="L5" s="29">
        <v>104.611</v>
      </c>
      <c r="M5" s="29">
        <v>104.755</v>
      </c>
      <c r="N5" s="29">
        <v>4.9276243297417031</v>
      </c>
      <c r="O5" s="30">
        <v>6</v>
      </c>
      <c r="P5" s="27" t="s">
        <v>126</v>
      </c>
      <c r="Q5" s="31">
        <v>2</v>
      </c>
      <c r="R5" s="25" t="s">
        <v>4373</v>
      </c>
      <c r="S5" s="25" t="s">
        <v>109</v>
      </c>
      <c r="T5" s="25" t="s">
        <v>3101</v>
      </c>
      <c r="U5" s="25" t="s">
        <v>128</v>
      </c>
      <c r="V5" s="23" t="s">
        <v>8</v>
      </c>
      <c r="W5" s="23" t="s">
        <v>1225</v>
      </c>
      <c r="X5" s="23" t="s">
        <v>8</v>
      </c>
      <c r="Y5" s="23" t="s">
        <v>1327</v>
      </c>
      <c r="Z5" s="23" t="s">
        <v>113</v>
      </c>
      <c r="AA5" s="23" t="s">
        <v>107</v>
      </c>
      <c r="AB5" s="23" t="s">
        <v>2616</v>
      </c>
      <c r="AC5" s="25">
        <v>7.8438356164383558</v>
      </c>
      <c r="AD5" s="32">
        <v>500000000</v>
      </c>
      <c r="AE5" s="33">
        <f>VLOOKUP(J5,Library!A:B,2,0)</f>
        <v>5</v>
      </c>
      <c r="AF5" s="33">
        <f>VLOOKUP(J5,Library!A:G,7,0)</f>
        <v>3</v>
      </c>
      <c r="AG5" s="28" t="str">
        <f>VLOOKUP(V5,Library!W:X,2,0)</f>
        <v>N/A</v>
      </c>
      <c r="AH5" s="28">
        <f>VLOOKUP(W5,Library!Y:Z,2,0)</f>
        <v>4</v>
      </c>
      <c r="AI5" s="28" t="str">
        <f>VLOOKUP(X5,Library!AA:AB,2,0)</f>
        <v>N/A</v>
      </c>
      <c r="AJ5" s="33">
        <f>IF(MAX(AG5,AH5,AI5)=0,VLOOKUP(I5,Library!$J:$P,7,0),MAX(AG5,AH5,AI5))</f>
        <v>4</v>
      </c>
      <c r="AK5" s="33">
        <f t="shared" ref="AK5:AK42" si="0">IF(AND(AC5&gt;=0,AC5&lt;=1),2,IF(AND(AC5&gt;1,AC5&lt;=5),3,IF(AND(AC5&gt;5,AC5&lt;=10),4,IF(OR(AC5&gt;10,AC5=""),5,""))))</f>
        <v>4</v>
      </c>
      <c r="AL5" s="33">
        <f>VLOOKUP(AA5,Library!T:U,2,0)</f>
        <v>1</v>
      </c>
      <c r="AM5" s="34">
        <f t="shared" ref="AM5:AM42" si="1">AE5*0.35+AF5*0.25+AJ5*0.25+AK5*0.1+AL5*0.05</f>
        <v>3.9499999999999997</v>
      </c>
      <c r="AN5" s="33">
        <f t="shared" ref="AN5:AN42" si="2">IF(AND(AM5&gt;=1,AM5&lt;=1.45),1,IF(AND(AM5&gt;1.45,AM5&lt;=2.1),2,IF(AND(AM5&gt;2.1,AM5&lt;=2.95),3,IF(AND(AM5&gt;2.95,AM5&lt;=3.65),4,IF(AND(AM5&gt;3.65,AM5&lt;=5),5,"")))))</f>
        <v>5</v>
      </c>
      <c r="AO5" s="28" t="s">
        <v>127</v>
      </c>
      <c r="AP5" s="25" t="s">
        <v>128</v>
      </c>
      <c r="AQ5" s="28" t="s">
        <v>110</v>
      </c>
      <c r="AR5" s="28" t="s">
        <v>3100</v>
      </c>
      <c r="AS5" s="28" t="s">
        <v>2165</v>
      </c>
      <c r="AT5" s="23" t="s">
        <v>3101</v>
      </c>
      <c r="AU5" s="23" t="s">
        <v>35</v>
      </c>
      <c r="AV5" s="25" t="s">
        <v>128</v>
      </c>
      <c r="AW5" s="25" t="s">
        <v>109</v>
      </c>
      <c r="AX5" s="25" t="s">
        <v>128</v>
      </c>
      <c r="AY5" s="25" t="s">
        <v>128</v>
      </c>
      <c r="AZ5" s="25" t="s">
        <v>128</v>
      </c>
      <c r="BA5" s="25" t="s">
        <v>109</v>
      </c>
      <c r="BB5" s="25" t="s">
        <v>128</v>
      </c>
      <c r="BC5" s="25" t="s">
        <v>128</v>
      </c>
      <c r="BD5" s="25" t="s">
        <v>128</v>
      </c>
      <c r="BE5" s="25" t="s">
        <v>109</v>
      </c>
      <c r="BF5" s="25" t="s">
        <v>128</v>
      </c>
      <c r="BG5" s="25" t="s">
        <v>128</v>
      </c>
      <c r="BH5" s="25" t="s">
        <v>113</v>
      </c>
      <c r="BI5" s="23" t="s">
        <v>128</v>
      </c>
      <c r="BJ5" t="s">
        <v>1277</v>
      </c>
      <c r="BK5" s="23" t="s">
        <v>131</v>
      </c>
    </row>
    <row r="6" spans="1:64" ht="16.5">
      <c r="A6" s="28">
        <v>5</v>
      </c>
      <c r="B6" s="27" t="s">
        <v>133</v>
      </c>
      <c r="C6" s="28" t="s">
        <v>1384</v>
      </c>
      <c r="D6" s="27" t="s">
        <v>134</v>
      </c>
      <c r="E6" s="42">
        <v>3</v>
      </c>
      <c r="F6" s="25" t="s">
        <v>128</v>
      </c>
      <c r="G6" s="25" t="s">
        <v>128</v>
      </c>
      <c r="H6" s="25" t="s">
        <v>128</v>
      </c>
      <c r="I6" s="29" t="s">
        <v>135</v>
      </c>
      <c r="J6" s="43" t="s">
        <v>10</v>
      </c>
      <c r="K6" s="64" t="s">
        <v>3646</v>
      </c>
      <c r="L6" s="29">
        <v>99.811999999999998</v>
      </c>
      <c r="M6" s="29">
        <v>99.872</v>
      </c>
      <c r="N6" s="29">
        <v>3.7323862464867252</v>
      </c>
      <c r="O6" s="30">
        <v>3.625</v>
      </c>
      <c r="P6" s="27" t="s">
        <v>106</v>
      </c>
      <c r="Q6" s="31">
        <v>2</v>
      </c>
      <c r="R6" s="25" t="s">
        <v>2968</v>
      </c>
      <c r="S6" s="25" t="s">
        <v>128</v>
      </c>
      <c r="T6" s="25" t="s">
        <v>4374</v>
      </c>
      <c r="U6" s="25" t="s">
        <v>128</v>
      </c>
      <c r="V6" s="23" t="s">
        <v>8</v>
      </c>
      <c r="W6" s="23" t="s">
        <v>1210</v>
      </c>
      <c r="X6" s="23" t="s">
        <v>8</v>
      </c>
      <c r="Y6" s="23" t="s">
        <v>1301</v>
      </c>
      <c r="Z6" s="23" t="s">
        <v>1276</v>
      </c>
      <c r="AA6" s="27" t="s">
        <v>107</v>
      </c>
      <c r="AB6" s="23" t="s">
        <v>2617</v>
      </c>
      <c r="AC6" s="25">
        <v>1.189041095890411</v>
      </c>
      <c r="AD6" s="44">
        <v>1000000000</v>
      </c>
      <c r="AE6" s="33">
        <f>VLOOKUP(J6,Library!A:B,2,0)</f>
        <v>1</v>
      </c>
      <c r="AF6" s="33">
        <f>VLOOKUP(J6,Library!A:G,7,0)</f>
        <v>3</v>
      </c>
      <c r="AG6" s="28" t="str">
        <f>VLOOKUP(V6,Library!W:X,2,0)</f>
        <v>N/A</v>
      </c>
      <c r="AH6" s="28">
        <f>VLOOKUP(W6,Library!Y:Z,2,0)</f>
        <v>3</v>
      </c>
      <c r="AI6" s="28" t="str">
        <f>VLOOKUP(X6,Library!AA:AB,2,0)</f>
        <v>N/A</v>
      </c>
      <c r="AJ6" s="33">
        <f>IF(MAX(AG6,AH6,AI6)=0,VLOOKUP(I6,Library!$J:$P,7,0),MAX(AG6,AH6,AI6))</f>
        <v>3</v>
      </c>
      <c r="AK6" s="33">
        <f t="shared" si="0"/>
        <v>3</v>
      </c>
      <c r="AL6" s="33">
        <f>VLOOKUP(AA6,Library!T:U,2,0)</f>
        <v>1</v>
      </c>
      <c r="AM6" s="34">
        <f t="shared" si="1"/>
        <v>2.2000000000000002</v>
      </c>
      <c r="AN6" s="33">
        <f t="shared" si="2"/>
        <v>3</v>
      </c>
      <c r="AO6" s="28" t="s">
        <v>136</v>
      </c>
      <c r="AP6" s="25" t="s">
        <v>128</v>
      </c>
      <c r="AQ6" s="28" t="s">
        <v>110</v>
      </c>
      <c r="AR6" s="28" t="s">
        <v>137</v>
      </c>
      <c r="AS6" s="28" t="s">
        <v>138</v>
      </c>
      <c r="AT6" s="23" t="s">
        <v>113</v>
      </c>
      <c r="AU6" s="23" t="s">
        <v>114</v>
      </c>
      <c r="AV6" s="25" t="s">
        <v>128</v>
      </c>
      <c r="AW6" s="25" t="s">
        <v>128</v>
      </c>
      <c r="AX6" s="25" t="s">
        <v>128</v>
      </c>
      <c r="AY6" s="25" t="s">
        <v>128</v>
      </c>
      <c r="AZ6" s="25" t="s">
        <v>128</v>
      </c>
      <c r="BA6" s="25" t="s">
        <v>128</v>
      </c>
      <c r="BB6" s="25" t="s">
        <v>128</v>
      </c>
      <c r="BC6" s="25" t="s">
        <v>128</v>
      </c>
      <c r="BD6" s="25" t="s">
        <v>128</v>
      </c>
      <c r="BE6" s="25" t="s">
        <v>128</v>
      </c>
      <c r="BF6" s="25" t="s">
        <v>128</v>
      </c>
      <c r="BG6" s="25" t="s">
        <v>128</v>
      </c>
      <c r="BH6" s="25" t="s">
        <v>113</v>
      </c>
      <c r="BI6" s="23" t="s">
        <v>128</v>
      </c>
      <c r="BJ6" t="s">
        <v>1321</v>
      </c>
      <c r="BK6" s="27" t="s">
        <v>133</v>
      </c>
    </row>
    <row r="7" spans="1:64" ht="15">
      <c r="A7" s="28">
        <v>7</v>
      </c>
      <c r="B7" s="23" t="s">
        <v>139</v>
      </c>
      <c r="C7" s="28" t="s">
        <v>1385</v>
      </c>
      <c r="D7" s="27" t="s">
        <v>134</v>
      </c>
      <c r="E7" s="42">
        <v>3</v>
      </c>
      <c r="F7" s="25" t="s">
        <v>128</v>
      </c>
      <c r="G7" s="25" t="s">
        <v>128</v>
      </c>
      <c r="H7" s="25" t="s">
        <v>128</v>
      </c>
      <c r="I7" s="29" t="s">
        <v>2393</v>
      </c>
      <c r="J7" s="43" t="s">
        <v>10</v>
      </c>
      <c r="K7" s="27" t="s">
        <v>21</v>
      </c>
      <c r="L7" s="29">
        <v>104.46</v>
      </c>
      <c r="M7" s="29">
        <v>104.60899999999999</v>
      </c>
      <c r="N7" s="29">
        <v>4.9795699058826619</v>
      </c>
      <c r="O7" s="30">
        <v>5.375</v>
      </c>
      <c r="P7" s="27" t="s">
        <v>106</v>
      </c>
      <c r="Q7" s="31">
        <v>2</v>
      </c>
      <c r="R7" s="25" t="s">
        <v>4375</v>
      </c>
      <c r="S7" s="25" t="s">
        <v>128</v>
      </c>
      <c r="T7" s="25" t="s">
        <v>4374</v>
      </c>
      <c r="U7" s="25" t="s">
        <v>128</v>
      </c>
      <c r="V7" s="23" t="s">
        <v>1209</v>
      </c>
      <c r="W7" s="23" t="s">
        <v>1210</v>
      </c>
      <c r="X7" s="23" t="s">
        <v>8</v>
      </c>
      <c r="Y7" s="23" t="s">
        <v>1301</v>
      </c>
      <c r="Z7" s="23" t="s">
        <v>1276</v>
      </c>
      <c r="AA7" s="23" t="s">
        <v>107</v>
      </c>
      <c r="AB7" s="23" t="s">
        <v>2618</v>
      </c>
      <c r="AC7" s="25">
        <v>17.715068493150685</v>
      </c>
      <c r="AD7" s="32">
        <v>500000000</v>
      </c>
      <c r="AE7" s="33">
        <f>VLOOKUP(J7,Library!A:B,2,0)</f>
        <v>1</v>
      </c>
      <c r="AF7" s="33">
        <f>VLOOKUP(J7,Library!A:G,7,0)</f>
        <v>3</v>
      </c>
      <c r="AG7" s="28">
        <f>VLOOKUP(V7,Library!W:X,2,0)</f>
        <v>3</v>
      </c>
      <c r="AH7" s="28">
        <f>VLOOKUP(W7,Library!Y:Z,2,0)</f>
        <v>3</v>
      </c>
      <c r="AI7" s="28" t="str">
        <f>VLOOKUP(X7,Library!AA:AB,2,0)</f>
        <v>N/A</v>
      </c>
      <c r="AJ7" s="33">
        <f>IF(MAX(AG7,AH7,AI7)=0,VLOOKUP(I7,Library!$J:$P,7,0),MAX(AG7,AH7,AI7))</f>
        <v>3</v>
      </c>
      <c r="AK7" s="33">
        <f t="shared" si="0"/>
        <v>5</v>
      </c>
      <c r="AL7" s="33">
        <f>VLOOKUP(AA7,Library!T:U,2,0)</f>
        <v>1</v>
      </c>
      <c r="AM7" s="34">
        <f t="shared" si="1"/>
        <v>2.4</v>
      </c>
      <c r="AN7" s="33">
        <f t="shared" si="2"/>
        <v>3</v>
      </c>
      <c r="AO7" s="28" t="s">
        <v>127</v>
      </c>
      <c r="AP7" s="25" t="s">
        <v>128</v>
      </c>
      <c r="AQ7" s="28" t="s">
        <v>110</v>
      </c>
      <c r="AR7" s="28" t="s">
        <v>137</v>
      </c>
      <c r="AS7" s="28" t="s">
        <v>138</v>
      </c>
      <c r="AT7" s="23" t="s">
        <v>113</v>
      </c>
      <c r="AU7" s="23" t="s">
        <v>114</v>
      </c>
      <c r="AV7" s="25" t="s">
        <v>128</v>
      </c>
      <c r="AW7" s="25" t="s">
        <v>128</v>
      </c>
      <c r="AX7" s="25" t="s">
        <v>128</v>
      </c>
      <c r="AY7" s="25" t="s">
        <v>128</v>
      </c>
      <c r="AZ7" s="25" t="s">
        <v>128</v>
      </c>
      <c r="BA7" s="25" t="s">
        <v>128</v>
      </c>
      <c r="BB7" s="25" t="s">
        <v>128</v>
      </c>
      <c r="BC7" s="25" t="s">
        <v>128</v>
      </c>
      <c r="BD7" s="25" t="s">
        <v>128</v>
      </c>
      <c r="BE7" s="25" t="s">
        <v>128</v>
      </c>
      <c r="BF7" s="25" t="s">
        <v>128</v>
      </c>
      <c r="BG7" s="25" t="s">
        <v>128</v>
      </c>
      <c r="BH7" s="25" t="s">
        <v>113</v>
      </c>
      <c r="BI7" s="23" t="s">
        <v>128</v>
      </c>
      <c r="BJ7" t="s">
        <v>1321</v>
      </c>
      <c r="BK7" s="23" t="s">
        <v>139</v>
      </c>
    </row>
    <row r="8" spans="1:64" ht="15">
      <c r="A8" s="28">
        <v>8</v>
      </c>
      <c r="B8" s="23" t="s">
        <v>140</v>
      </c>
      <c r="C8" s="28" t="s">
        <v>1386</v>
      </c>
      <c r="D8" s="27" t="s">
        <v>134</v>
      </c>
      <c r="E8" s="42">
        <v>3</v>
      </c>
      <c r="F8" s="25" t="s">
        <v>128</v>
      </c>
      <c r="G8" s="25" t="s">
        <v>128</v>
      </c>
      <c r="H8" s="25" t="s">
        <v>128</v>
      </c>
      <c r="I8" s="29" t="s">
        <v>2392</v>
      </c>
      <c r="J8" s="43" t="s">
        <v>10</v>
      </c>
      <c r="K8" s="27" t="s">
        <v>21</v>
      </c>
      <c r="L8" s="29">
        <v>89.037000000000006</v>
      </c>
      <c r="M8" s="29">
        <v>89.203000000000003</v>
      </c>
      <c r="N8" s="29">
        <v>4.9782331968391436</v>
      </c>
      <c r="O8" s="30">
        <v>4.0999999999999996</v>
      </c>
      <c r="P8" s="27" t="s">
        <v>106</v>
      </c>
      <c r="Q8" s="31">
        <v>2</v>
      </c>
      <c r="R8" s="25" t="s">
        <v>2766</v>
      </c>
      <c r="S8" s="25" t="s">
        <v>128</v>
      </c>
      <c r="T8" s="25" t="s">
        <v>4374</v>
      </c>
      <c r="U8" s="25" t="s">
        <v>128</v>
      </c>
      <c r="V8" s="23" t="s">
        <v>1209</v>
      </c>
      <c r="W8" s="23" t="s">
        <v>1210</v>
      </c>
      <c r="X8" s="23" t="s">
        <v>8</v>
      </c>
      <c r="Y8" s="23" t="s">
        <v>1301</v>
      </c>
      <c r="Z8" s="23" t="s">
        <v>1276</v>
      </c>
      <c r="AA8" s="23" t="s">
        <v>107</v>
      </c>
      <c r="AB8" s="23" t="s">
        <v>2619</v>
      </c>
      <c r="AC8" s="25">
        <v>19.246575342465754</v>
      </c>
      <c r="AD8" s="32">
        <v>800000000</v>
      </c>
      <c r="AE8" s="33">
        <f>VLOOKUP(J8,Library!A:B,2,0)</f>
        <v>1</v>
      </c>
      <c r="AF8" s="33">
        <f>VLOOKUP(J8,Library!A:G,7,0)</f>
        <v>3</v>
      </c>
      <c r="AG8" s="28">
        <f>VLOOKUP(V8,Library!W:X,2,0)</f>
        <v>3</v>
      </c>
      <c r="AH8" s="28">
        <f>VLOOKUP(W8,Library!Y:Z,2,0)</f>
        <v>3</v>
      </c>
      <c r="AI8" s="28" t="str">
        <f>VLOOKUP(X8,Library!AA:AB,2,0)</f>
        <v>N/A</v>
      </c>
      <c r="AJ8" s="33">
        <f>IF(MAX(AG8,AH8,AI8)=0,VLOOKUP(I8,Library!$J:$P,7,0),MAX(AG8,AH8,AI8))</f>
        <v>3</v>
      </c>
      <c r="AK8" s="33">
        <f t="shared" si="0"/>
        <v>5</v>
      </c>
      <c r="AL8" s="33">
        <f>VLOOKUP(AA8,Library!T:U,2,0)</f>
        <v>1</v>
      </c>
      <c r="AM8" s="34">
        <f t="shared" si="1"/>
        <v>2.4</v>
      </c>
      <c r="AN8" s="33">
        <f t="shared" si="2"/>
        <v>3</v>
      </c>
      <c r="AO8" s="28" t="s">
        <v>127</v>
      </c>
      <c r="AP8" s="25" t="s">
        <v>128</v>
      </c>
      <c r="AQ8" s="28" t="s">
        <v>110</v>
      </c>
      <c r="AR8" s="28" t="s">
        <v>137</v>
      </c>
      <c r="AS8" s="28" t="s">
        <v>138</v>
      </c>
      <c r="AT8" s="23" t="s">
        <v>113</v>
      </c>
      <c r="AU8" s="23" t="s">
        <v>114</v>
      </c>
      <c r="AV8" s="25" t="s">
        <v>128</v>
      </c>
      <c r="AW8" s="25" t="s">
        <v>128</v>
      </c>
      <c r="AX8" s="25" t="s">
        <v>128</v>
      </c>
      <c r="AY8" s="25" t="s">
        <v>128</v>
      </c>
      <c r="AZ8" s="25" t="s">
        <v>128</v>
      </c>
      <c r="BA8" s="25" t="s">
        <v>128</v>
      </c>
      <c r="BB8" s="25" t="s">
        <v>128</v>
      </c>
      <c r="BC8" s="25" t="s">
        <v>128</v>
      </c>
      <c r="BD8" s="25" t="s">
        <v>128</v>
      </c>
      <c r="BE8" s="25" t="s">
        <v>128</v>
      </c>
      <c r="BF8" s="25" t="s">
        <v>128</v>
      </c>
      <c r="BG8" s="25" t="s">
        <v>128</v>
      </c>
      <c r="BH8" s="25" t="s">
        <v>113</v>
      </c>
      <c r="BI8" s="23" t="s">
        <v>128</v>
      </c>
      <c r="BJ8" t="s">
        <v>1321</v>
      </c>
      <c r="BK8" s="23" t="s">
        <v>140</v>
      </c>
    </row>
    <row r="9" spans="1:64" ht="15">
      <c r="A9" s="28">
        <v>9</v>
      </c>
      <c r="B9" s="23" t="s">
        <v>141</v>
      </c>
      <c r="C9" s="28" t="s">
        <v>1387</v>
      </c>
      <c r="D9" s="27" t="s">
        <v>134</v>
      </c>
      <c r="E9" s="42">
        <v>3</v>
      </c>
      <c r="F9" s="25" t="s">
        <v>109</v>
      </c>
      <c r="G9" s="25" t="s">
        <v>128</v>
      </c>
      <c r="H9" s="25" t="s">
        <v>128</v>
      </c>
      <c r="I9" s="29" t="s">
        <v>146</v>
      </c>
      <c r="J9" s="43" t="s">
        <v>3635</v>
      </c>
      <c r="K9" s="27" t="s">
        <v>21</v>
      </c>
      <c r="L9" s="29">
        <v>77.016999999999996</v>
      </c>
      <c r="M9" s="29">
        <v>77.162999999999997</v>
      </c>
      <c r="N9" s="29">
        <v>4.9813977229687305</v>
      </c>
      <c r="O9" s="30">
        <v>3.35</v>
      </c>
      <c r="P9" s="27" t="s">
        <v>106</v>
      </c>
      <c r="Q9" s="31">
        <v>2</v>
      </c>
      <c r="R9" s="25" t="s">
        <v>2886</v>
      </c>
      <c r="S9" s="25" t="s">
        <v>109</v>
      </c>
      <c r="T9" s="25" t="s">
        <v>3102</v>
      </c>
      <c r="U9" s="25" t="s">
        <v>128</v>
      </c>
      <c r="V9" s="23" t="s">
        <v>1209</v>
      </c>
      <c r="W9" s="23" t="s">
        <v>1210</v>
      </c>
      <c r="X9" s="23" t="s">
        <v>8</v>
      </c>
      <c r="Y9" s="23" t="s">
        <v>1301</v>
      </c>
      <c r="Z9" s="23" t="s">
        <v>1276</v>
      </c>
      <c r="AA9" s="23" t="s">
        <v>107</v>
      </c>
      <c r="AB9" s="23" t="s">
        <v>2620</v>
      </c>
      <c r="AC9" s="25">
        <v>24.290410958904111</v>
      </c>
      <c r="AD9" s="32">
        <v>500000000</v>
      </c>
      <c r="AE9" s="33">
        <f>VLOOKUP(J9,Library!A:B,2,0)</f>
        <v>1</v>
      </c>
      <c r="AF9" s="33">
        <f>VLOOKUP(J9,Library!A:G,7,0)</f>
        <v>3</v>
      </c>
      <c r="AG9" s="28">
        <f>VLOOKUP(V9,Library!W:X,2,0)</f>
        <v>3</v>
      </c>
      <c r="AH9" s="28">
        <f>VLOOKUP(W9,Library!Y:Z,2,0)</f>
        <v>3</v>
      </c>
      <c r="AI9" s="28" t="str">
        <f>VLOOKUP(X9,Library!AA:AB,2,0)</f>
        <v>N/A</v>
      </c>
      <c r="AJ9" s="33">
        <f>IF(MAX(AG9,AH9,AI9)=0,VLOOKUP(I9,Library!$J:$P,7,0),MAX(AG9,AH9,AI9))</f>
        <v>3</v>
      </c>
      <c r="AK9" s="33">
        <f t="shared" si="0"/>
        <v>5</v>
      </c>
      <c r="AL9" s="33">
        <f>VLOOKUP(AA9,Library!T:U,2,0)</f>
        <v>1</v>
      </c>
      <c r="AM9" s="34">
        <f t="shared" si="1"/>
        <v>2.4</v>
      </c>
      <c r="AN9" s="33">
        <f t="shared" si="2"/>
        <v>3</v>
      </c>
      <c r="AO9" s="28" t="s">
        <v>127</v>
      </c>
      <c r="AP9" s="25" t="s">
        <v>128</v>
      </c>
      <c r="AQ9" s="28" t="s">
        <v>110</v>
      </c>
      <c r="AR9" s="28" t="s">
        <v>137</v>
      </c>
      <c r="AS9" s="28" t="s">
        <v>138</v>
      </c>
      <c r="AT9" s="23" t="s">
        <v>3102</v>
      </c>
      <c r="AU9" s="23" t="s">
        <v>35</v>
      </c>
      <c r="AV9" s="25" t="s">
        <v>128</v>
      </c>
      <c r="AW9" s="25" t="s">
        <v>128</v>
      </c>
      <c r="AX9" s="25" t="s">
        <v>128</v>
      </c>
      <c r="AY9" s="25" t="s">
        <v>128</v>
      </c>
      <c r="AZ9" s="25" t="s">
        <v>128</v>
      </c>
      <c r="BA9" s="25" t="s">
        <v>128</v>
      </c>
      <c r="BB9" s="25" t="s">
        <v>128</v>
      </c>
      <c r="BC9" s="25" t="s">
        <v>128</v>
      </c>
      <c r="BD9" s="25" t="s">
        <v>128</v>
      </c>
      <c r="BE9" s="25" t="s">
        <v>128</v>
      </c>
      <c r="BF9" s="25" t="s">
        <v>128</v>
      </c>
      <c r="BG9" s="25" t="s">
        <v>128</v>
      </c>
      <c r="BH9" s="25" t="s">
        <v>113</v>
      </c>
      <c r="BI9" s="23" t="s">
        <v>128</v>
      </c>
      <c r="BJ9" t="s">
        <v>1321</v>
      </c>
      <c r="BK9" s="23" t="s">
        <v>141</v>
      </c>
    </row>
    <row r="10" spans="1:64" ht="15">
      <c r="A10" s="28">
        <v>11</v>
      </c>
      <c r="B10" s="23" t="s">
        <v>142</v>
      </c>
      <c r="C10" s="28" t="s">
        <v>1388</v>
      </c>
      <c r="D10" s="27" t="s">
        <v>134</v>
      </c>
      <c r="E10" s="42">
        <v>3</v>
      </c>
      <c r="F10" s="25" t="s">
        <v>109</v>
      </c>
      <c r="G10" s="25" t="s">
        <v>128</v>
      </c>
      <c r="H10" s="25" t="s">
        <v>128</v>
      </c>
      <c r="I10" s="29" t="s">
        <v>146</v>
      </c>
      <c r="J10" s="43" t="s">
        <v>3635</v>
      </c>
      <c r="K10" s="27" t="s">
        <v>21</v>
      </c>
      <c r="L10" s="29">
        <v>95.356999999999999</v>
      </c>
      <c r="M10" s="29">
        <v>95.42</v>
      </c>
      <c r="N10" s="29">
        <v>3.8712343190466783</v>
      </c>
      <c r="O10" s="30">
        <v>2.7</v>
      </c>
      <c r="P10" s="27" t="s">
        <v>106</v>
      </c>
      <c r="Q10" s="31">
        <v>2</v>
      </c>
      <c r="R10" s="25" t="s">
        <v>2886</v>
      </c>
      <c r="S10" s="25" t="s">
        <v>109</v>
      </c>
      <c r="T10" s="25" t="s">
        <v>3103</v>
      </c>
      <c r="U10" s="25" t="s">
        <v>128</v>
      </c>
      <c r="V10" s="23" t="s">
        <v>1209</v>
      </c>
      <c r="W10" s="23" t="s">
        <v>1210</v>
      </c>
      <c r="X10" s="23" t="s">
        <v>8</v>
      </c>
      <c r="Y10" s="23" t="s">
        <v>1301</v>
      </c>
      <c r="Z10" s="23" t="s">
        <v>1276</v>
      </c>
      <c r="AA10" s="23" t="s">
        <v>107</v>
      </c>
      <c r="AB10" s="23" t="s">
        <v>2621</v>
      </c>
      <c r="AC10" s="25">
        <v>4.2767123287671236</v>
      </c>
      <c r="AD10" s="32">
        <v>1500000000</v>
      </c>
      <c r="AE10" s="33">
        <f>VLOOKUP(J10,Library!A:B,2,0)</f>
        <v>1</v>
      </c>
      <c r="AF10" s="33">
        <f>VLOOKUP(J10,Library!A:G,7,0)</f>
        <v>3</v>
      </c>
      <c r="AG10" s="28">
        <f>VLOOKUP(V10,Library!W:X,2,0)</f>
        <v>3</v>
      </c>
      <c r="AH10" s="28">
        <f>VLOOKUP(W10,Library!Y:Z,2,0)</f>
        <v>3</v>
      </c>
      <c r="AI10" s="28" t="str">
        <f>VLOOKUP(X10,Library!AA:AB,2,0)</f>
        <v>N/A</v>
      </c>
      <c r="AJ10" s="33">
        <f>IF(MAX(AG10,AH10,AI10)=0,VLOOKUP(I10,Library!$J:$P,7,0),MAX(AG10,AH10,AI10))</f>
        <v>3</v>
      </c>
      <c r="AK10" s="33">
        <f t="shared" si="0"/>
        <v>3</v>
      </c>
      <c r="AL10" s="33">
        <f>VLOOKUP(AA10,Library!T:U,2,0)</f>
        <v>1</v>
      </c>
      <c r="AM10" s="34">
        <f t="shared" si="1"/>
        <v>2.2000000000000002</v>
      </c>
      <c r="AN10" s="33">
        <f t="shared" si="2"/>
        <v>3</v>
      </c>
      <c r="AO10" s="28" t="s">
        <v>127</v>
      </c>
      <c r="AP10" s="25" t="s">
        <v>128</v>
      </c>
      <c r="AQ10" s="28" t="s">
        <v>110</v>
      </c>
      <c r="AR10" s="28" t="s">
        <v>137</v>
      </c>
      <c r="AS10" s="28" t="s">
        <v>138</v>
      </c>
      <c r="AT10" s="23" t="s">
        <v>3103</v>
      </c>
      <c r="AU10" s="23" t="s">
        <v>35</v>
      </c>
      <c r="AV10" s="25" t="s">
        <v>128</v>
      </c>
      <c r="AW10" s="25" t="s">
        <v>128</v>
      </c>
      <c r="AX10" s="25" t="s">
        <v>128</v>
      </c>
      <c r="AY10" s="25" t="s">
        <v>128</v>
      </c>
      <c r="AZ10" s="25" t="s">
        <v>128</v>
      </c>
      <c r="BA10" s="25" t="s">
        <v>128</v>
      </c>
      <c r="BB10" s="25" t="s">
        <v>128</v>
      </c>
      <c r="BC10" s="25" t="s">
        <v>128</v>
      </c>
      <c r="BD10" s="25" t="s">
        <v>128</v>
      </c>
      <c r="BE10" s="25" t="s">
        <v>128</v>
      </c>
      <c r="BF10" s="25" t="s">
        <v>128</v>
      </c>
      <c r="BG10" s="25" t="s">
        <v>128</v>
      </c>
      <c r="BH10" s="25" t="s">
        <v>113</v>
      </c>
      <c r="BI10" s="23" t="s">
        <v>128</v>
      </c>
      <c r="BJ10" t="s">
        <v>1321</v>
      </c>
      <c r="BK10" s="23" t="s">
        <v>142</v>
      </c>
    </row>
    <row r="11" spans="1:64" ht="15">
      <c r="A11" s="28">
        <v>12</v>
      </c>
      <c r="B11" s="27" t="s">
        <v>143</v>
      </c>
      <c r="C11" s="28" t="s">
        <v>1389</v>
      </c>
      <c r="D11" s="27" t="s">
        <v>134</v>
      </c>
      <c r="E11" s="42">
        <v>3</v>
      </c>
      <c r="F11" s="25" t="s">
        <v>128</v>
      </c>
      <c r="G11" s="25" t="s">
        <v>128</v>
      </c>
      <c r="H11" s="25" t="s">
        <v>128</v>
      </c>
      <c r="I11" s="29" t="s">
        <v>144</v>
      </c>
      <c r="J11" s="43" t="s">
        <v>10</v>
      </c>
      <c r="K11" s="27" t="s">
        <v>21</v>
      </c>
      <c r="L11" s="29">
        <v>98.798000000000002</v>
      </c>
      <c r="M11" s="29">
        <v>98.947000000000003</v>
      </c>
      <c r="N11" s="29">
        <v>4.9694007481960893</v>
      </c>
      <c r="O11" s="30">
        <v>4.875</v>
      </c>
      <c r="P11" s="27" t="s">
        <v>106</v>
      </c>
      <c r="Q11" s="31">
        <v>2</v>
      </c>
      <c r="R11" s="25" t="s">
        <v>2863</v>
      </c>
      <c r="S11" s="25" t="s">
        <v>128</v>
      </c>
      <c r="T11" s="25" t="s">
        <v>4374</v>
      </c>
      <c r="U11" s="25" t="s">
        <v>128</v>
      </c>
      <c r="V11" s="23" t="s">
        <v>1209</v>
      </c>
      <c r="W11" s="23" t="s">
        <v>1210</v>
      </c>
      <c r="X11" s="23" t="s">
        <v>8</v>
      </c>
      <c r="Y11" s="23" t="s">
        <v>1301</v>
      </c>
      <c r="Z11" s="23" t="s">
        <v>1276</v>
      </c>
      <c r="AA11" s="23" t="s">
        <v>107</v>
      </c>
      <c r="AB11" s="23" t="s">
        <v>2622</v>
      </c>
      <c r="AC11" s="25">
        <v>16.295890410958904</v>
      </c>
      <c r="AD11" s="44">
        <v>1000000000</v>
      </c>
      <c r="AE11" s="33">
        <f>VLOOKUP(J11,Library!A:B,2,0)</f>
        <v>1</v>
      </c>
      <c r="AF11" s="33">
        <f>VLOOKUP(J11,Library!A:G,7,0)</f>
        <v>3</v>
      </c>
      <c r="AG11" s="28">
        <f>VLOOKUP(V11,Library!W:X,2,0)</f>
        <v>3</v>
      </c>
      <c r="AH11" s="28">
        <f>VLOOKUP(W11,Library!Y:Z,2,0)</f>
        <v>3</v>
      </c>
      <c r="AI11" s="28" t="str">
        <f>VLOOKUP(X11,Library!AA:AB,2,0)</f>
        <v>N/A</v>
      </c>
      <c r="AJ11" s="33">
        <f>IF(MAX(AG11,AH11,AI11)=0,VLOOKUP(I11,Library!$J:$P,7,0),MAX(AG11,AH11,AI11))</f>
        <v>3</v>
      </c>
      <c r="AK11" s="33">
        <f t="shared" si="0"/>
        <v>5</v>
      </c>
      <c r="AL11" s="33">
        <f>VLOOKUP(AA11,Library!T:U,2,0)</f>
        <v>1</v>
      </c>
      <c r="AM11" s="34">
        <f t="shared" si="1"/>
        <v>2.4</v>
      </c>
      <c r="AN11" s="33">
        <f t="shared" si="2"/>
        <v>3</v>
      </c>
      <c r="AO11" s="28" t="s">
        <v>136</v>
      </c>
      <c r="AP11" s="25" t="s">
        <v>128</v>
      </c>
      <c r="AQ11" s="28" t="s">
        <v>110</v>
      </c>
      <c r="AR11" s="28" t="s">
        <v>137</v>
      </c>
      <c r="AS11" s="28" t="s">
        <v>138</v>
      </c>
      <c r="AT11" s="23" t="s">
        <v>113</v>
      </c>
      <c r="AU11" s="23" t="s">
        <v>114</v>
      </c>
      <c r="AV11" s="25" t="s">
        <v>128</v>
      </c>
      <c r="AW11" s="25" t="s">
        <v>128</v>
      </c>
      <c r="AX11" s="25" t="s">
        <v>128</v>
      </c>
      <c r="AY11" s="25" t="s">
        <v>128</v>
      </c>
      <c r="AZ11" s="25" t="s">
        <v>128</v>
      </c>
      <c r="BA11" s="25" t="s">
        <v>128</v>
      </c>
      <c r="BB11" s="25" t="s">
        <v>128</v>
      </c>
      <c r="BC11" s="25" t="s">
        <v>128</v>
      </c>
      <c r="BD11" s="25" t="s">
        <v>128</v>
      </c>
      <c r="BE11" s="25" t="s">
        <v>128</v>
      </c>
      <c r="BF11" s="25" t="s">
        <v>128</v>
      </c>
      <c r="BG11" s="25" t="s">
        <v>128</v>
      </c>
      <c r="BH11" s="25" t="s">
        <v>113</v>
      </c>
      <c r="BI11" s="23" t="s">
        <v>128</v>
      </c>
      <c r="BJ11" t="s">
        <v>1321</v>
      </c>
      <c r="BK11" s="27" t="s">
        <v>143</v>
      </c>
      <c r="BL11" s="27"/>
    </row>
    <row r="12" spans="1:64" ht="15">
      <c r="A12" s="28">
        <v>13</v>
      </c>
      <c r="B12" s="27" t="s">
        <v>145</v>
      </c>
      <c r="C12" s="28" t="s">
        <v>1390</v>
      </c>
      <c r="D12" s="27" t="s">
        <v>134</v>
      </c>
      <c r="E12" s="42">
        <v>3</v>
      </c>
      <c r="F12" s="25" t="s">
        <v>109</v>
      </c>
      <c r="G12" s="25" t="s">
        <v>128</v>
      </c>
      <c r="H12" s="25" t="s">
        <v>128</v>
      </c>
      <c r="I12" s="29" t="s">
        <v>146</v>
      </c>
      <c r="J12" s="43" t="s">
        <v>3635</v>
      </c>
      <c r="K12" s="27" t="s">
        <v>21</v>
      </c>
      <c r="L12" s="29">
        <v>78.596999999999994</v>
      </c>
      <c r="M12" s="29">
        <v>78.745000000000005</v>
      </c>
      <c r="N12" s="29">
        <v>4.973950317861223</v>
      </c>
      <c r="O12" s="30">
        <v>3.44</v>
      </c>
      <c r="P12" s="27" t="s">
        <v>106</v>
      </c>
      <c r="Q12" s="31">
        <v>2</v>
      </c>
      <c r="R12" s="25" t="s">
        <v>2962</v>
      </c>
      <c r="S12" s="25" t="s">
        <v>109</v>
      </c>
      <c r="T12" s="25" t="s">
        <v>147</v>
      </c>
      <c r="U12" s="25" t="s">
        <v>128</v>
      </c>
      <c r="V12" s="23" t="s">
        <v>1209</v>
      </c>
      <c r="W12" s="23" t="s">
        <v>1210</v>
      </c>
      <c r="X12" s="23" t="s">
        <v>8</v>
      </c>
      <c r="Y12" s="23" t="s">
        <v>1301</v>
      </c>
      <c r="Z12" s="23" t="s">
        <v>1276</v>
      </c>
      <c r="AA12" s="23" t="s">
        <v>107</v>
      </c>
      <c r="AB12" s="23" t="s">
        <v>2623</v>
      </c>
      <c r="AC12" s="25">
        <v>23.791780821917808</v>
      </c>
      <c r="AD12" s="44">
        <v>300000000</v>
      </c>
      <c r="AE12" s="33">
        <f>VLOOKUP(J12,Library!A:B,2,0)</f>
        <v>1</v>
      </c>
      <c r="AF12" s="33">
        <f>VLOOKUP(J12,Library!A:G,7,0)</f>
        <v>3</v>
      </c>
      <c r="AG12" s="28">
        <f>VLOOKUP(V12,Library!W:X,2,0)</f>
        <v>3</v>
      </c>
      <c r="AH12" s="28">
        <f>VLOOKUP(W12,Library!Y:Z,2,0)</f>
        <v>3</v>
      </c>
      <c r="AI12" s="28" t="str">
        <f>VLOOKUP(X12,Library!AA:AB,2,0)</f>
        <v>N/A</v>
      </c>
      <c r="AJ12" s="33">
        <f>IF(MAX(AG12,AH12,AI12)=0,VLOOKUP(I12,Library!$J:$P,7,0),MAX(AG12,AH12,AI12))</f>
        <v>3</v>
      </c>
      <c r="AK12" s="33">
        <f t="shared" si="0"/>
        <v>5</v>
      </c>
      <c r="AL12" s="33">
        <f>VLOOKUP(AA12,Library!T:U,2,0)</f>
        <v>1</v>
      </c>
      <c r="AM12" s="34">
        <f t="shared" si="1"/>
        <v>2.4</v>
      </c>
      <c r="AN12" s="33">
        <f t="shared" si="2"/>
        <v>3</v>
      </c>
      <c r="AO12" s="28" t="s">
        <v>127</v>
      </c>
      <c r="AP12" s="25" t="s">
        <v>128</v>
      </c>
      <c r="AQ12" s="28" t="s">
        <v>110</v>
      </c>
      <c r="AR12" s="28" t="s">
        <v>137</v>
      </c>
      <c r="AS12" s="28" t="s">
        <v>138</v>
      </c>
      <c r="AT12" s="23" t="s">
        <v>147</v>
      </c>
      <c r="AU12" s="23" t="s">
        <v>35</v>
      </c>
      <c r="AV12" s="25" t="s">
        <v>128</v>
      </c>
      <c r="AW12" s="25" t="s">
        <v>128</v>
      </c>
      <c r="AX12" s="25" t="s">
        <v>128</v>
      </c>
      <c r="AY12" s="25" t="s">
        <v>128</v>
      </c>
      <c r="AZ12" s="25" t="s">
        <v>128</v>
      </c>
      <c r="BA12" s="25" t="s">
        <v>128</v>
      </c>
      <c r="BB12" s="25" t="s">
        <v>128</v>
      </c>
      <c r="BC12" s="25" t="s">
        <v>128</v>
      </c>
      <c r="BD12" s="25" t="s">
        <v>128</v>
      </c>
      <c r="BE12" s="25" t="s">
        <v>128</v>
      </c>
      <c r="BF12" s="25" t="s">
        <v>128</v>
      </c>
      <c r="BG12" s="25" t="s">
        <v>128</v>
      </c>
      <c r="BH12" s="25" t="s">
        <v>113</v>
      </c>
      <c r="BI12" s="23" t="s">
        <v>128</v>
      </c>
      <c r="BJ12" t="s">
        <v>1321</v>
      </c>
      <c r="BK12" s="27" t="s">
        <v>145</v>
      </c>
      <c r="BL12" s="27"/>
    </row>
    <row r="13" spans="1:64" ht="15">
      <c r="A13" s="28">
        <v>14</v>
      </c>
      <c r="B13" s="27" t="s">
        <v>148</v>
      </c>
      <c r="C13" s="28" t="s">
        <v>1391</v>
      </c>
      <c r="D13" s="27" t="s">
        <v>149</v>
      </c>
      <c r="E13" s="42">
        <v>3</v>
      </c>
      <c r="F13" s="25" t="s">
        <v>109</v>
      </c>
      <c r="G13" s="25" t="s">
        <v>128</v>
      </c>
      <c r="H13" s="25" t="s">
        <v>128</v>
      </c>
      <c r="I13" s="29" t="s">
        <v>150</v>
      </c>
      <c r="J13" s="43" t="s">
        <v>3635</v>
      </c>
      <c r="K13" s="27" t="s">
        <v>21</v>
      </c>
      <c r="L13" s="29">
        <v>92.343999999999994</v>
      </c>
      <c r="M13" s="29">
        <v>92.453000000000003</v>
      </c>
      <c r="N13" s="29">
        <v>3.8877369018124077</v>
      </c>
      <c r="O13" s="30">
        <v>2</v>
      </c>
      <c r="P13" s="27" t="s">
        <v>106</v>
      </c>
      <c r="Q13" s="31">
        <v>2</v>
      </c>
      <c r="R13" s="25" t="s">
        <v>4376</v>
      </c>
      <c r="S13" s="25" t="s">
        <v>109</v>
      </c>
      <c r="T13" s="25" t="s">
        <v>153</v>
      </c>
      <c r="U13" s="25" t="s">
        <v>128</v>
      </c>
      <c r="V13" s="23" t="s">
        <v>1209</v>
      </c>
      <c r="W13" s="23" t="s">
        <v>1210</v>
      </c>
      <c r="X13" s="23" t="s">
        <v>76</v>
      </c>
      <c r="Y13" s="23" t="s">
        <v>1301</v>
      </c>
      <c r="Z13" s="23" t="s">
        <v>1276</v>
      </c>
      <c r="AA13" s="23" t="s">
        <v>107</v>
      </c>
      <c r="AB13" s="23" t="s">
        <v>2624</v>
      </c>
      <c r="AC13" s="25">
        <v>4.3890410958904109</v>
      </c>
      <c r="AD13" s="44">
        <v>500000000</v>
      </c>
      <c r="AE13" s="33">
        <f>VLOOKUP(J13,Library!A:B,2,0)</f>
        <v>1</v>
      </c>
      <c r="AF13" s="33">
        <f>VLOOKUP(J13,Library!A:G,7,0)</f>
        <v>3</v>
      </c>
      <c r="AG13" s="28">
        <f>VLOOKUP(V13,Library!W:X,2,0)</f>
        <v>3</v>
      </c>
      <c r="AH13" s="28">
        <f>VLOOKUP(W13,Library!Y:Z,2,0)</f>
        <v>3</v>
      </c>
      <c r="AI13" s="28">
        <f>VLOOKUP(X13,Library!AA:AB,2,0)</f>
        <v>3</v>
      </c>
      <c r="AJ13" s="33">
        <f>IF(MAX(AG13,AH13,AI13)=0,VLOOKUP(I13,Library!$J:$P,7,0),MAX(AG13,AH13,AI13))</f>
        <v>3</v>
      </c>
      <c r="AK13" s="33">
        <f t="shared" si="0"/>
        <v>3</v>
      </c>
      <c r="AL13" s="33">
        <f>VLOOKUP(AA13,Library!T:U,2,0)</f>
        <v>1</v>
      </c>
      <c r="AM13" s="34">
        <f t="shared" si="1"/>
        <v>2.2000000000000002</v>
      </c>
      <c r="AN13" s="33">
        <f t="shared" si="2"/>
        <v>3</v>
      </c>
      <c r="AO13" s="28" t="s">
        <v>127</v>
      </c>
      <c r="AP13" s="25" t="s">
        <v>128</v>
      </c>
      <c r="AQ13" s="28" t="s">
        <v>110</v>
      </c>
      <c r="AR13" s="28" t="s">
        <v>151</v>
      </c>
      <c r="AS13" s="28" t="s">
        <v>152</v>
      </c>
      <c r="AT13" s="23" t="s">
        <v>153</v>
      </c>
      <c r="AU13" s="23" t="s">
        <v>35</v>
      </c>
      <c r="AV13" s="25" t="s">
        <v>128</v>
      </c>
      <c r="AW13" s="25" t="s">
        <v>128</v>
      </c>
      <c r="AX13" s="25" t="s">
        <v>128</v>
      </c>
      <c r="AY13" s="25" t="s">
        <v>128</v>
      </c>
      <c r="AZ13" s="25" t="s">
        <v>128</v>
      </c>
      <c r="BA13" s="25" t="s">
        <v>128</v>
      </c>
      <c r="BB13" s="25" t="s">
        <v>128</v>
      </c>
      <c r="BC13" s="25" t="s">
        <v>128</v>
      </c>
      <c r="BD13" s="25" t="s">
        <v>128</v>
      </c>
      <c r="BE13" s="25" t="s">
        <v>128</v>
      </c>
      <c r="BF13" s="25" t="s">
        <v>128</v>
      </c>
      <c r="BG13" s="25" t="s">
        <v>128</v>
      </c>
      <c r="BH13" s="25" t="s">
        <v>113</v>
      </c>
      <c r="BI13" s="23" t="s">
        <v>128</v>
      </c>
      <c r="BJ13" t="s">
        <v>1321</v>
      </c>
      <c r="BK13" s="27" t="s">
        <v>148</v>
      </c>
      <c r="BL13" s="27"/>
    </row>
    <row r="14" spans="1:64" ht="15">
      <c r="A14" s="28">
        <v>15</v>
      </c>
      <c r="B14" s="23" t="s">
        <v>154</v>
      </c>
      <c r="C14" s="28" t="s">
        <v>1392</v>
      </c>
      <c r="D14" s="27" t="s">
        <v>149</v>
      </c>
      <c r="E14" s="42">
        <v>3</v>
      </c>
      <c r="F14" s="25" t="s">
        <v>128</v>
      </c>
      <c r="G14" s="25" t="s">
        <v>128</v>
      </c>
      <c r="H14" s="25" t="s">
        <v>128</v>
      </c>
      <c r="I14" s="29" t="s">
        <v>2394</v>
      </c>
      <c r="J14" s="43" t="s">
        <v>10</v>
      </c>
      <c r="K14" s="27" t="s">
        <v>21</v>
      </c>
      <c r="L14" s="29">
        <v>110.58</v>
      </c>
      <c r="M14" s="29">
        <v>110.919</v>
      </c>
      <c r="N14" s="29">
        <v>4.9221124112662276</v>
      </c>
      <c r="O14" s="30">
        <v>5.95</v>
      </c>
      <c r="P14" s="27" t="s">
        <v>106</v>
      </c>
      <c r="Q14" s="31">
        <v>2</v>
      </c>
      <c r="R14" s="25" t="s">
        <v>2766</v>
      </c>
      <c r="S14" s="25" t="s">
        <v>128</v>
      </c>
      <c r="T14" s="25" t="s">
        <v>4374</v>
      </c>
      <c r="U14" s="25" t="s">
        <v>128</v>
      </c>
      <c r="V14" s="23" t="s">
        <v>76</v>
      </c>
      <c r="W14" s="23" t="s">
        <v>1212</v>
      </c>
      <c r="X14" s="23" t="s">
        <v>76</v>
      </c>
      <c r="Y14" s="23" t="s">
        <v>1301</v>
      </c>
      <c r="Z14" s="23" t="s">
        <v>1276</v>
      </c>
      <c r="AA14" s="23" t="s">
        <v>107</v>
      </c>
      <c r="AB14" s="23" t="s">
        <v>2625</v>
      </c>
      <c r="AC14" s="25">
        <v>15.243835616438357</v>
      </c>
      <c r="AD14" s="32">
        <v>500000000</v>
      </c>
      <c r="AE14" s="33">
        <f>VLOOKUP(J14,Library!A:B,2,0)</f>
        <v>1</v>
      </c>
      <c r="AF14" s="33">
        <f>VLOOKUP(J14,Library!A:G,7,0)</f>
        <v>3</v>
      </c>
      <c r="AG14" s="28">
        <f>VLOOKUP(V14,Library!W:X,2,0)</f>
        <v>3</v>
      </c>
      <c r="AH14" s="28">
        <f>VLOOKUP(W14,Library!Y:Z,2,0)</f>
        <v>3</v>
      </c>
      <c r="AI14" s="28">
        <f>VLOOKUP(X14,Library!AA:AB,2,0)</f>
        <v>3</v>
      </c>
      <c r="AJ14" s="33">
        <f>IF(MAX(AG14,AH14,AI14)=0,VLOOKUP(I14,Library!$J:$P,7,0),MAX(AG14,AH14,AI14))</f>
        <v>3</v>
      </c>
      <c r="AK14" s="33">
        <f t="shared" si="0"/>
        <v>5</v>
      </c>
      <c r="AL14" s="33">
        <f>VLOOKUP(AA14,Library!T:U,2,0)</f>
        <v>1</v>
      </c>
      <c r="AM14" s="34">
        <f t="shared" si="1"/>
        <v>2.4</v>
      </c>
      <c r="AN14" s="33">
        <f t="shared" si="2"/>
        <v>3</v>
      </c>
      <c r="AO14" s="28" t="s">
        <v>127</v>
      </c>
      <c r="AP14" s="25" t="s">
        <v>128</v>
      </c>
      <c r="AQ14" s="28" t="s">
        <v>110</v>
      </c>
      <c r="AR14" s="28" t="s">
        <v>3104</v>
      </c>
      <c r="AS14" s="28" t="s">
        <v>2271</v>
      </c>
      <c r="AT14" s="23" t="s">
        <v>113</v>
      </c>
      <c r="AU14" s="23" t="s">
        <v>114</v>
      </c>
      <c r="AV14" s="25" t="s">
        <v>128</v>
      </c>
      <c r="AW14" s="25" t="s">
        <v>128</v>
      </c>
      <c r="AX14" s="25" t="s">
        <v>128</v>
      </c>
      <c r="AY14" s="25" t="s">
        <v>128</v>
      </c>
      <c r="AZ14" s="25" t="s">
        <v>128</v>
      </c>
      <c r="BA14" s="25" t="s">
        <v>128</v>
      </c>
      <c r="BB14" s="25" t="s">
        <v>128</v>
      </c>
      <c r="BC14" s="25" t="s">
        <v>128</v>
      </c>
      <c r="BD14" s="25" t="s">
        <v>128</v>
      </c>
      <c r="BE14" s="25" t="s">
        <v>128</v>
      </c>
      <c r="BF14" s="25" t="s">
        <v>128</v>
      </c>
      <c r="BG14" s="25" t="s">
        <v>128</v>
      </c>
      <c r="BH14" s="25" t="s">
        <v>113</v>
      </c>
      <c r="BI14" s="23" t="s">
        <v>128</v>
      </c>
      <c r="BJ14" t="s">
        <v>1321</v>
      </c>
      <c r="BK14" s="23" t="s">
        <v>154</v>
      </c>
      <c r="BL14" s="27"/>
    </row>
    <row r="15" spans="1:64" ht="15">
      <c r="A15" s="28">
        <v>17</v>
      </c>
      <c r="B15" s="23" t="s">
        <v>159</v>
      </c>
      <c r="C15" s="28" t="s">
        <v>1393</v>
      </c>
      <c r="D15" s="27" t="s">
        <v>155</v>
      </c>
      <c r="E15" s="42">
        <v>3</v>
      </c>
      <c r="F15" s="25" t="s">
        <v>128</v>
      </c>
      <c r="G15" s="25" t="s">
        <v>128</v>
      </c>
      <c r="H15" s="25" t="s">
        <v>128</v>
      </c>
      <c r="I15" s="29" t="s">
        <v>2395</v>
      </c>
      <c r="J15" s="43" t="s">
        <v>10</v>
      </c>
      <c r="K15" s="27" t="s">
        <v>21</v>
      </c>
      <c r="L15" s="29">
        <v>91.71</v>
      </c>
      <c r="M15" s="29">
        <v>91.882000000000005</v>
      </c>
      <c r="N15" s="29">
        <v>4.9544870723339303</v>
      </c>
      <c r="O15" s="30">
        <v>4.25</v>
      </c>
      <c r="P15" s="27" t="s">
        <v>106</v>
      </c>
      <c r="Q15" s="31">
        <v>2</v>
      </c>
      <c r="R15" s="25" t="s">
        <v>4377</v>
      </c>
      <c r="S15" s="25" t="s">
        <v>128</v>
      </c>
      <c r="T15" s="25" t="s">
        <v>4374</v>
      </c>
      <c r="U15" s="25" t="s">
        <v>128</v>
      </c>
      <c r="V15" s="23" t="s">
        <v>1209</v>
      </c>
      <c r="W15" s="23" t="s">
        <v>1210</v>
      </c>
      <c r="X15" s="23" t="s">
        <v>8</v>
      </c>
      <c r="Y15" s="23" t="s">
        <v>1301</v>
      </c>
      <c r="Z15" s="23" t="s">
        <v>1276</v>
      </c>
      <c r="AA15" s="23" t="s">
        <v>107</v>
      </c>
      <c r="AB15" s="23" t="s">
        <v>2626</v>
      </c>
      <c r="AC15" s="25">
        <v>17.273972602739725</v>
      </c>
      <c r="AD15" s="32">
        <v>500000000</v>
      </c>
      <c r="AE15" s="33">
        <f>VLOOKUP(J15,Library!A:B,2,0)</f>
        <v>1</v>
      </c>
      <c r="AF15" s="33">
        <f>VLOOKUP(J15,Library!A:G,7,0)</f>
        <v>3</v>
      </c>
      <c r="AG15" s="28">
        <f>VLOOKUP(V15,Library!W:X,2,0)</f>
        <v>3</v>
      </c>
      <c r="AH15" s="28">
        <f>VLOOKUP(W15,Library!Y:Z,2,0)</f>
        <v>3</v>
      </c>
      <c r="AI15" s="28" t="str">
        <f>VLOOKUP(X15,Library!AA:AB,2,0)</f>
        <v>N/A</v>
      </c>
      <c r="AJ15" s="33">
        <f>IF(MAX(AG15,AH15,AI15)=0,VLOOKUP(I15,Library!$J:$P,7,0),MAX(AG15,AH15,AI15))</f>
        <v>3</v>
      </c>
      <c r="AK15" s="33">
        <f t="shared" si="0"/>
        <v>5</v>
      </c>
      <c r="AL15" s="33">
        <f>VLOOKUP(AA15,Library!T:U,2,0)</f>
        <v>1</v>
      </c>
      <c r="AM15" s="34">
        <f t="shared" si="1"/>
        <v>2.4</v>
      </c>
      <c r="AN15" s="33">
        <f t="shared" si="2"/>
        <v>3</v>
      </c>
      <c r="AO15" s="28" t="s">
        <v>136</v>
      </c>
      <c r="AP15" s="25" t="s">
        <v>128</v>
      </c>
      <c r="AQ15" s="28" t="s">
        <v>110</v>
      </c>
      <c r="AR15" s="28" t="s">
        <v>3105</v>
      </c>
      <c r="AS15" s="28" t="s">
        <v>2272</v>
      </c>
      <c r="AT15" s="23" t="s">
        <v>113</v>
      </c>
      <c r="AU15" s="23" t="s">
        <v>114</v>
      </c>
      <c r="AV15" s="25" t="s">
        <v>128</v>
      </c>
      <c r="AW15" s="25" t="s">
        <v>128</v>
      </c>
      <c r="AX15" s="25" t="s">
        <v>128</v>
      </c>
      <c r="AY15" s="25" t="s">
        <v>128</v>
      </c>
      <c r="AZ15" s="25" t="s">
        <v>128</v>
      </c>
      <c r="BA15" s="25" t="s">
        <v>128</v>
      </c>
      <c r="BB15" s="25" t="s">
        <v>128</v>
      </c>
      <c r="BC15" s="25" t="s">
        <v>128</v>
      </c>
      <c r="BD15" s="25" t="s">
        <v>128</v>
      </c>
      <c r="BE15" s="25" t="s">
        <v>128</v>
      </c>
      <c r="BF15" s="25" t="s">
        <v>128</v>
      </c>
      <c r="BG15" s="25" t="s">
        <v>128</v>
      </c>
      <c r="BH15" s="25" t="s">
        <v>113</v>
      </c>
      <c r="BI15" s="23" t="s">
        <v>128</v>
      </c>
      <c r="BJ15" t="s">
        <v>1321</v>
      </c>
      <c r="BK15" s="23" t="s">
        <v>159</v>
      </c>
      <c r="BL15" s="27"/>
    </row>
    <row r="16" spans="1:64" ht="15">
      <c r="A16" s="28">
        <v>19</v>
      </c>
      <c r="B16" s="23" t="s">
        <v>160</v>
      </c>
      <c r="C16" s="28" t="s">
        <v>1394</v>
      </c>
      <c r="D16" s="27" t="s">
        <v>155</v>
      </c>
      <c r="E16" s="42">
        <v>3</v>
      </c>
      <c r="F16" s="25" t="s">
        <v>128</v>
      </c>
      <c r="G16" s="25" t="s">
        <v>128</v>
      </c>
      <c r="H16" s="25" t="s">
        <v>128</v>
      </c>
      <c r="I16" s="29" t="s">
        <v>2397</v>
      </c>
      <c r="J16" s="43" t="s">
        <v>10</v>
      </c>
      <c r="K16" s="27" t="s">
        <v>21</v>
      </c>
      <c r="L16" s="29">
        <v>90.26</v>
      </c>
      <c r="M16" s="29">
        <v>90.438999999999993</v>
      </c>
      <c r="N16" s="29">
        <v>4.9770794281258608</v>
      </c>
      <c r="O16" s="30">
        <v>4.2</v>
      </c>
      <c r="P16" s="27" t="s">
        <v>106</v>
      </c>
      <c r="Q16" s="31">
        <v>2</v>
      </c>
      <c r="R16" s="25" t="s">
        <v>2934</v>
      </c>
      <c r="S16" s="25" t="s">
        <v>128</v>
      </c>
      <c r="T16" s="25" t="s">
        <v>4374</v>
      </c>
      <c r="U16" s="25" t="s">
        <v>128</v>
      </c>
      <c r="V16" s="23" t="s">
        <v>1209</v>
      </c>
      <c r="W16" s="23" t="s">
        <v>1210</v>
      </c>
      <c r="X16" s="23" t="s">
        <v>8</v>
      </c>
      <c r="Y16" s="23" t="s">
        <v>1301</v>
      </c>
      <c r="Z16" s="23" t="s">
        <v>1276</v>
      </c>
      <c r="AA16" s="23" t="s">
        <v>107</v>
      </c>
      <c r="AB16" s="23" t="s">
        <v>2627</v>
      </c>
      <c r="AC16" s="25">
        <v>19.265753424657536</v>
      </c>
      <c r="AD16" s="32">
        <v>300000000</v>
      </c>
      <c r="AE16" s="33">
        <f>VLOOKUP(J16,Library!A:B,2,0)</f>
        <v>1</v>
      </c>
      <c r="AF16" s="33">
        <f>VLOOKUP(J16,Library!A:G,7,0)</f>
        <v>3</v>
      </c>
      <c r="AG16" s="28">
        <f>VLOOKUP(V16,Library!W:X,2,0)</f>
        <v>3</v>
      </c>
      <c r="AH16" s="28">
        <f>VLOOKUP(W16,Library!Y:Z,2,0)</f>
        <v>3</v>
      </c>
      <c r="AI16" s="28" t="str">
        <f>VLOOKUP(X16,Library!AA:AB,2,0)</f>
        <v>N/A</v>
      </c>
      <c r="AJ16" s="33">
        <f>IF(MAX(AG16,AH16,AI16)=0,VLOOKUP(I16,Library!$J:$P,7,0),MAX(AG16,AH16,AI16))</f>
        <v>3</v>
      </c>
      <c r="AK16" s="33">
        <f t="shared" si="0"/>
        <v>5</v>
      </c>
      <c r="AL16" s="33">
        <f>VLOOKUP(AA16,Library!T:U,2,0)</f>
        <v>1</v>
      </c>
      <c r="AM16" s="34">
        <f t="shared" si="1"/>
        <v>2.4</v>
      </c>
      <c r="AN16" s="33">
        <f t="shared" si="2"/>
        <v>3</v>
      </c>
      <c r="AO16" s="28" t="s">
        <v>136</v>
      </c>
      <c r="AP16" s="25" t="s">
        <v>128</v>
      </c>
      <c r="AQ16" s="28" t="s">
        <v>110</v>
      </c>
      <c r="AR16" s="28" t="s">
        <v>157</v>
      </c>
      <c r="AS16" s="28" t="s">
        <v>158</v>
      </c>
      <c r="AT16" s="23" t="s">
        <v>113</v>
      </c>
      <c r="AU16" s="23" t="s">
        <v>114</v>
      </c>
      <c r="AV16" s="25" t="s">
        <v>128</v>
      </c>
      <c r="AW16" s="25" t="s">
        <v>128</v>
      </c>
      <c r="AX16" s="25" t="s">
        <v>128</v>
      </c>
      <c r="AY16" s="25" t="s">
        <v>128</v>
      </c>
      <c r="AZ16" s="25" t="s">
        <v>128</v>
      </c>
      <c r="BA16" s="25" t="s">
        <v>128</v>
      </c>
      <c r="BB16" s="25" t="s">
        <v>128</v>
      </c>
      <c r="BC16" s="25" t="s">
        <v>128</v>
      </c>
      <c r="BD16" s="25" t="s">
        <v>128</v>
      </c>
      <c r="BE16" s="25" t="s">
        <v>128</v>
      </c>
      <c r="BF16" s="25" t="s">
        <v>128</v>
      </c>
      <c r="BG16" s="25" t="s">
        <v>128</v>
      </c>
      <c r="BH16" s="25" t="s">
        <v>113</v>
      </c>
      <c r="BI16" s="23" t="s">
        <v>128</v>
      </c>
      <c r="BJ16" t="s">
        <v>1321</v>
      </c>
      <c r="BK16" s="23" t="s">
        <v>160</v>
      </c>
      <c r="BL16" s="23"/>
    </row>
    <row r="17" spans="1:64" ht="15">
      <c r="A17" s="28">
        <v>22</v>
      </c>
      <c r="B17" s="27" t="s">
        <v>162</v>
      </c>
      <c r="C17" s="28" t="s">
        <v>1395</v>
      </c>
      <c r="D17" s="27" t="s">
        <v>161</v>
      </c>
      <c r="E17" s="42">
        <v>3</v>
      </c>
      <c r="F17" s="25" t="s">
        <v>109</v>
      </c>
      <c r="G17" s="25" t="s">
        <v>128</v>
      </c>
      <c r="H17" s="25" t="s">
        <v>128</v>
      </c>
      <c r="I17" s="29" t="s">
        <v>163</v>
      </c>
      <c r="J17" s="43" t="s">
        <v>3635</v>
      </c>
      <c r="K17" s="27" t="s">
        <v>21</v>
      </c>
      <c r="L17" s="29">
        <v>93.186999999999998</v>
      </c>
      <c r="M17" s="29">
        <v>93.436999999999998</v>
      </c>
      <c r="N17" s="29">
        <v>4.1505647366368494</v>
      </c>
      <c r="O17" s="30">
        <v>2.5</v>
      </c>
      <c r="P17" s="27" t="s">
        <v>106</v>
      </c>
      <c r="Q17" s="31">
        <v>2</v>
      </c>
      <c r="R17" s="25" t="s">
        <v>4378</v>
      </c>
      <c r="S17" s="25" t="s">
        <v>109</v>
      </c>
      <c r="T17" s="25" t="s">
        <v>166</v>
      </c>
      <c r="U17" s="25" t="s">
        <v>128</v>
      </c>
      <c r="V17" s="23" t="s">
        <v>8</v>
      </c>
      <c r="W17" s="23" t="s">
        <v>1216</v>
      </c>
      <c r="X17" s="23" t="s">
        <v>1215</v>
      </c>
      <c r="Y17" s="23" t="s">
        <v>1301</v>
      </c>
      <c r="Z17" s="23" t="s">
        <v>1276</v>
      </c>
      <c r="AA17" s="23" t="s">
        <v>107</v>
      </c>
      <c r="AB17" s="23" t="s">
        <v>2628</v>
      </c>
      <c r="AC17" s="25">
        <v>4.3917808219178083</v>
      </c>
      <c r="AD17" s="44">
        <v>300000000</v>
      </c>
      <c r="AE17" s="33">
        <f>VLOOKUP(J17,Library!A:B,2,0)</f>
        <v>1</v>
      </c>
      <c r="AF17" s="33">
        <f>VLOOKUP(J17,Library!A:G,7,0)</f>
        <v>3</v>
      </c>
      <c r="AG17" s="28" t="str">
        <f>VLOOKUP(V17,Library!W:X,2,0)</f>
        <v>N/A</v>
      </c>
      <c r="AH17" s="28">
        <f>VLOOKUP(W17,Library!Y:Z,2,0)</f>
        <v>3</v>
      </c>
      <c r="AI17" s="28">
        <f>VLOOKUP(X17,Library!AA:AB,2,0)</f>
        <v>3</v>
      </c>
      <c r="AJ17" s="33">
        <f>IF(MAX(AG17,AH17,AI17)=0,VLOOKUP(I17,Library!$J:$P,7,0),MAX(AG17,AH17,AI17))</f>
        <v>3</v>
      </c>
      <c r="AK17" s="33">
        <f t="shared" si="0"/>
        <v>3</v>
      </c>
      <c r="AL17" s="33">
        <f>VLOOKUP(AA17,Library!T:U,2,0)</f>
        <v>1</v>
      </c>
      <c r="AM17" s="34">
        <f t="shared" si="1"/>
        <v>2.2000000000000002</v>
      </c>
      <c r="AN17" s="33">
        <f t="shared" si="2"/>
        <v>3</v>
      </c>
      <c r="AO17" s="28" t="s">
        <v>127</v>
      </c>
      <c r="AP17" s="25" t="s">
        <v>128</v>
      </c>
      <c r="AQ17" s="28" t="s">
        <v>110</v>
      </c>
      <c r="AR17" s="28" t="s">
        <v>164</v>
      </c>
      <c r="AS17" s="28" t="s">
        <v>165</v>
      </c>
      <c r="AT17" s="23" t="s">
        <v>166</v>
      </c>
      <c r="AU17" s="23" t="s">
        <v>35</v>
      </c>
      <c r="AV17" s="25" t="s">
        <v>128</v>
      </c>
      <c r="AW17" s="25" t="s">
        <v>128</v>
      </c>
      <c r="AX17" s="25" t="s">
        <v>128</v>
      </c>
      <c r="AY17" s="25" t="s">
        <v>128</v>
      </c>
      <c r="AZ17" s="25" t="s">
        <v>128</v>
      </c>
      <c r="BA17" s="25" t="s">
        <v>128</v>
      </c>
      <c r="BB17" s="25" t="s">
        <v>128</v>
      </c>
      <c r="BC17" s="25" t="s">
        <v>128</v>
      </c>
      <c r="BD17" s="25" t="s">
        <v>128</v>
      </c>
      <c r="BE17" s="25" t="s">
        <v>128</v>
      </c>
      <c r="BF17" s="25" t="s">
        <v>128</v>
      </c>
      <c r="BG17" s="25" t="s">
        <v>128</v>
      </c>
      <c r="BH17" s="25" t="s">
        <v>113</v>
      </c>
      <c r="BI17" s="23" t="s">
        <v>128</v>
      </c>
      <c r="BJ17" t="s">
        <v>1321</v>
      </c>
      <c r="BK17" s="27" t="s">
        <v>162</v>
      </c>
      <c r="BL17" s="23"/>
    </row>
    <row r="18" spans="1:64" ht="15">
      <c r="A18" s="28">
        <v>23</v>
      </c>
      <c r="B18" s="27" t="s">
        <v>171</v>
      </c>
      <c r="C18" s="28" t="s">
        <v>1396</v>
      </c>
      <c r="D18" s="27" t="s">
        <v>167</v>
      </c>
      <c r="E18" s="42">
        <v>3</v>
      </c>
      <c r="F18" s="25" t="s">
        <v>128</v>
      </c>
      <c r="G18" s="25" t="s">
        <v>128</v>
      </c>
      <c r="H18" s="25" t="s">
        <v>128</v>
      </c>
      <c r="I18" s="29" t="s">
        <v>168</v>
      </c>
      <c r="J18" s="43" t="s">
        <v>10</v>
      </c>
      <c r="K18" s="27" t="s">
        <v>21</v>
      </c>
      <c r="L18" s="29">
        <v>101.003</v>
      </c>
      <c r="M18" s="29">
        <v>101.08</v>
      </c>
      <c r="N18" s="29">
        <v>3.7421315570085127</v>
      </c>
      <c r="O18" s="30">
        <v>4.25</v>
      </c>
      <c r="P18" s="27" t="s">
        <v>106</v>
      </c>
      <c r="Q18" s="31">
        <v>2</v>
      </c>
      <c r="R18" s="25" t="s">
        <v>2932</v>
      </c>
      <c r="S18" s="25" t="s">
        <v>128</v>
      </c>
      <c r="T18" s="25" t="s">
        <v>4374</v>
      </c>
      <c r="U18" s="25" t="s">
        <v>128</v>
      </c>
      <c r="V18" s="23" t="s">
        <v>1209</v>
      </c>
      <c r="W18" s="23" t="s">
        <v>1210</v>
      </c>
      <c r="X18" s="23" t="s">
        <v>8</v>
      </c>
      <c r="Y18" s="23" t="s">
        <v>1301</v>
      </c>
      <c r="Z18" s="23" t="s">
        <v>1276</v>
      </c>
      <c r="AA18" s="23" t="s">
        <v>107</v>
      </c>
      <c r="AB18" s="23" t="s">
        <v>2629</v>
      </c>
      <c r="AC18" s="25">
        <v>2.2465753424657535</v>
      </c>
      <c r="AD18" s="44">
        <v>800000000</v>
      </c>
      <c r="AE18" s="33">
        <f>VLOOKUP(J18,Library!A:B,2,0)</f>
        <v>1</v>
      </c>
      <c r="AF18" s="33">
        <f>VLOOKUP(J18,Library!A:G,7,0)</f>
        <v>3</v>
      </c>
      <c r="AG18" s="28">
        <f>VLOOKUP(V18,Library!W:X,2,0)</f>
        <v>3</v>
      </c>
      <c r="AH18" s="28">
        <f>VLOOKUP(W18,Library!Y:Z,2,0)</f>
        <v>3</v>
      </c>
      <c r="AI18" s="28" t="str">
        <f>VLOOKUP(X18,Library!AA:AB,2,0)</f>
        <v>N/A</v>
      </c>
      <c r="AJ18" s="33">
        <f>IF(MAX(AG18,AH18,AI18)=0,VLOOKUP(I18,Library!$J:$P,7,0),MAX(AG18,AH18,AI18))</f>
        <v>3</v>
      </c>
      <c r="AK18" s="33">
        <f t="shared" si="0"/>
        <v>3</v>
      </c>
      <c r="AL18" s="33">
        <f>VLOOKUP(AA18,Library!T:U,2,0)</f>
        <v>1</v>
      </c>
      <c r="AM18" s="34">
        <f t="shared" si="1"/>
        <v>2.2000000000000002</v>
      </c>
      <c r="AN18" s="33">
        <f t="shared" si="2"/>
        <v>3</v>
      </c>
      <c r="AO18" s="28" t="s">
        <v>127</v>
      </c>
      <c r="AP18" s="25" t="s">
        <v>128</v>
      </c>
      <c r="AQ18" s="28" t="s">
        <v>110</v>
      </c>
      <c r="AR18" s="28" t="s">
        <v>169</v>
      </c>
      <c r="AS18" s="28" t="s">
        <v>170</v>
      </c>
      <c r="AT18" s="23" t="s">
        <v>113</v>
      </c>
      <c r="AU18" s="23" t="s">
        <v>114</v>
      </c>
      <c r="AV18" s="25" t="s">
        <v>128</v>
      </c>
      <c r="AW18" s="25" t="s">
        <v>128</v>
      </c>
      <c r="AX18" s="25" t="s">
        <v>128</v>
      </c>
      <c r="AY18" s="25" t="s">
        <v>128</v>
      </c>
      <c r="AZ18" s="25" t="s">
        <v>128</v>
      </c>
      <c r="BA18" s="25" t="s">
        <v>128</v>
      </c>
      <c r="BB18" s="25" t="s">
        <v>128</v>
      </c>
      <c r="BC18" s="25" t="s">
        <v>128</v>
      </c>
      <c r="BD18" s="25" t="s">
        <v>128</v>
      </c>
      <c r="BE18" s="25" t="s">
        <v>128</v>
      </c>
      <c r="BF18" s="25" t="s">
        <v>128</v>
      </c>
      <c r="BG18" s="25" t="s">
        <v>128</v>
      </c>
      <c r="BH18" s="25" t="s">
        <v>113</v>
      </c>
      <c r="BI18" s="23" t="s">
        <v>128</v>
      </c>
      <c r="BJ18" t="s">
        <v>1331</v>
      </c>
      <c r="BK18" s="27" t="s">
        <v>171</v>
      </c>
      <c r="BL18" s="23"/>
    </row>
    <row r="19" spans="1:64" ht="15">
      <c r="A19" s="28">
        <v>24</v>
      </c>
      <c r="B19" s="27" t="s">
        <v>172</v>
      </c>
      <c r="C19" s="28" t="s">
        <v>1397</v>
      </c>
      <c r="D19" s="27" t="s">
        <v>167</v>
      </c>
      <c r="E19" s="42">
        <v>3</v>
      </c>
      <c r="F19" s="25" t="s">
        <v>128</v>
      </c>
      <c r="G19" s="25" t="s">
        <v>128</v>
      </c>
      <c r="H19" s="25" t="s">
        <v>128</v>
      </c>
      <c r="I19" s="29" t="s">
        <v>168</v>
      </c>
      <c r="J19" s="43" t="s">
        <v>10</v>
      </c>
      <c r="K19" s="27" t="s">
        <v>21</v>
      </c>
      <c r="L19" s="29">
        <v>99.935000000000002</v>
      </c>
      <c r="M19" s="29">
        <v>100.27800000000001</v>
      </c>
      <c r="N19" s="29">
        <v>4.8263245111182238</v>
      </c>
      <c r="O19" s="30">
        <v>4.8499999999999996</v>
      </c>
      <c r="P19" s="27" t="s">
        <v>106</v>
      </c>
      <c r="Q19" s="31">
        <v>2</v>
      </c>
      <c r="R19" s="25" t="s">
        <v>4379</v>
      </c>
      <c r="S19" s="25" t="s">
        <v>128</v>
      </c>
      <c r="T19" s="25" t="s">
        <v>4374</v>
      </c>
      <c r="U19" s="25" t="s">
        <v>128</v>
      </c>
      <c r="V19" s="23" t="s">
        <v>1209</v>
      </c>
      <c r="W19" s="23" t="s">
        <v>1210</v>
      </c>
      <c r="X19" s="23" t="s">
        <v>76</v>
      </c>
      <c r="Y19" s="23" t="s">
        <v>1301</v>
      </c>
      <c r="Z19" s="23" t="s">
        <v>1276</v>
      </c>
      <c r="AA19" s="23" t="s">
        <v>107</v>
      </c>
      <c r="AB19" s="23" t="s">
        <v>2630</v>
      </c>
      <c r="AC19" s="25">
        <v>18.271232876712329</v>
      </c>
      <c r="AD19" s="44">
        <v>650000000</v>
      </c>
      <c r="AE19" s="33">
        <f>VLOOKUP(J19,Library!A:B,2,0)</f>
        <v>1</v>
      </c>
      <c r="AF19" s="33">
        <f>VLOOKUP(J19,Library!A:G,7,0)</f>
        <v>3</v>
      </c>
      <c r="AG19" s="28">
        <f>VLOOKUP(V19,Library!W:X,2,0)</f>
        <v>3</v>
      </c>
      <c r="AH19" s="28">
        <f>VLOOKUP(W19,Library!Y:Z,2,0)</f>
        <v>3</v>
      </c>
      <c r="AI19" s="28">
        <f>VLOOKUP(X19,Library!AA:AB,2,0)</f>
        <v>3</v>
      </c>
      <c r="AJ19" s="33">
        <f>IF(MAX(AG19,AH19,AI19)=0,VLOOKUP(I19,Library!$J:$P,7,0),MAX(AG19,AH19,AI19))</f>
        <v>3</v>
      </c>
      <c r="AK19" s="33">
        <f t="shared" si="0"/>
        <v>5</v>
      </c>
      <c r="AL19" s="33">
        <f>VLOOKUP(AA19,Library!T:U,2,0)</f>
        <v>1</v>
      </c>
      <c r="AM19" s="34">
        <f t="shared" si="1"/>
        <v>2.4</v>
      </c>
      <c r="AN19" s="33">
        <f t="shared" si="2"/>
        <v>3</v>
      </c>
      <c r="AO19" s="28" t="s">
        <v>127</v>
      </c>
      <c r="AP19" s="25" t="s">
        <v>128</v>
      </c>
      <c r="AQ19" s="28" t="s">
        <v>110</v>
      </c>
      <c r="AR19" s="28" t="s">
        <v>169</v>
      </c>
      <c r="AS19" s="28" t="s">
        <v>170</v>
      </c>
      <c r="AT19" s="23" t="s">
        <v>113</v>
      </c>
      <c r="AU19" s="23" t="s">
        <v>114</v>
      </c>
      <c r="AV19" s="25" t="s">
        <v>128</v>
      </c>
      <c r="AW19" s="25" t="s">
        <v>128</v>
      </c>
      <c r="AX19" s="25" t="s">
        <v>128</v>
      </c>
      <c r="AY19" s="25" t="s">
        <v>128</v>
      </c>
      <c r="AZ19" s="25" t="s">
        <v>128</v>
      </c>
      <c r="BA19" s="25" t="s">
        <v>128</v>
      </c>
      <c r="BB19" s="25" t="s">
        <v>128</v>
      </c>
      <c r="BC19" s="25" t="s">
        <v>128</v>
      </c>
      <c r="BD19" s="25" t="s">
        <v>128</v>
      </c>
      <c r="BE19" s="25" t="s">
        <v>128</v>
      </c>
      <c r="BF19" s="25" t="s">
        <v>128</v>
      </c>
      <c r="BG19" s="25" t="s">
        <v>128</v>
      </c>
      <c r="BH19" s="25" t="s">
        <v>113</v>
      </c>
      <c r="BI19" s="23" t="s">
        <v>128</v>
      </c>
      <c r="BJ19" t="s">
        <v>1331</v>
      </c>
      <c r="BK19" s="27" t="s">
        <v>172</v>
      </c>
      <c r="BL19" s="27"/>
    </row>
    <row r="20" spans="1:64" ht="15">
      <c r="A20" s="28">
        <v>28</v>
      </c>
      <c r="B20" s="23" t="s">
        <v>177</v>
      </c>
      <c r="C20" s="28" t="s">
        <v>1398</v>
      </c>
      <c r="D20" s="27" t="s">
        <v>178</v>
      </c>
      <c r="E20" s="42">
        <v>2</v>
      </c>
      <c r="F20" s="25" t="s">
        <v>128</v>
      </c>
      <c r="G20" s="25" t="s">
        <v>128</v>
      </c>
      <c r="H20" s="25" t="s">
        <v>128</v>
      </c>
      <c r="I20" s="29" t="s">
        <v>2398</v>
      </c>
      <c r="J20" s="43" t="s">
        <v>10</v>
      </c>
      <c r="K20" s="27" t="s">
        <v>21</v>
      </c>
      <c r="L20" s="29">
        <v>99.789000000000001</v>
      </c>
      <c r="M20" s="29">
        <v>99.844999999999999</v>
      </c>
      <c r="N20" s="29">
        <v>4.0596012537466475</v>
      </c>
      <c r="O20" s="30">
        <v>3.875</v>
      </c>
      <c r="P20" s="27" t="s">
        <v>106</v>
      </c>
      <c r="Q20" s="31">
        <v>2</v>
      </c>
      <c r="R20" s="25" t="s">
        <v>4380</v>
      </c>
      <c r="S20" s="25" t="s">
        <v>128</v>
      </c>
      <c r="T20" s="25" t="s">
        <v>4374</v>
      </c>
      <c r="U20" s="25" t="s">
        <v>128</v>
      </c>
      <c r="V20" s="23" t="s">
        <v>8</v>
      </c>
      <c r="W20" s="23" t="s">
        <v>1210</v>
      </c>
      <c r="X20" s="23" t="s">
        <v>1215</v>
      </c>
      <c r="Y20" s="23" t="s">
        <v>1301</v>
      </c>
      <c r="Z20" s="23" t="s">
        <v>1276</v>
      </c>
      <c r="AA20" s="23" t="s">
        <v>107</v>
      </c>
      <c r="AB20" s="23" t="s">
        <v>2631</v>
      </c>
      <c r="AC20" s="25">
        <v>0.84109589041095889</v>
      </c>
      <c r="AD20" s="32">
        <v>300000000</v>
      </c>
      <c r="AE20" s="33">
        <f>VLOOKUP(J20,Library!A:B,2,0)</f>
        <v>1</v>
      </c>
      <c r="AF20" s="33">
        <f>VLOOKUP(J20,Library!A:G,7,0)</f>
        <v>3</v>
      </c>
      <c r="AG20" s="28" t="str">
        <f>VLOOKUP(V20,Library!W:X,2,0)</f>
        <v>N/A</v>
      </c>
      <c r="AH20" s="28">
        <f>VLOOKUP(W20,Library!Y:Z,2,0)</f>
        <v>3</v>
      </c>
      <c r="AI20" s="28">
        <f>VLOOKUP(X20,Library!AA:AB,2,0)</f>
        <v>3</v>
      </c>
      <c r="AJ20" s="33">
        <f>IF(MAX(AG20,AH20,AI20)=0,VLOOKUP(I20,Library!$J:$P,7,0),MAX(AG20,AH20,AI20))</f>
        <v>3</v>
      </c>
      <c r="AK20" s="33">
        <f t="shared" si="0"/>
        <v>2</v>
      </c>
      <c r="AL20" s="33">
        <f>VLOOKUP(AA20,Library!T:U,2,0)</f>
        <v>1</v>
      </c>
      <c r="AM20" s="34">
        <f t="shared" si="1"/>
        <v>2.1</v>
      </c>
      <c r="AN20" s="33">
        <f t="shared" si="2"/>
        <v>2</v>
      </c>
      <c r="AO20" s="28" t="s">
        <v>127</v>
      </c>
      <c r="AP20" s="25" t="s">
        <v>128</v>
      </c>
      <c r="AQ20" s="28" t="s">
        <v>110</v>
      </c>
      <c r="AR20" s="28" t="s">
        <v>174</v>
      </c>
      <c r="AS20" s="28" t="s">
        <v>175</v>
      </c>
      <c r="AT20" s="23" t="s">
        <v>113</v>
      </c>
      <c r="AU20" s="23" t="s">
        <v>114</v>
      </c>
      <c r="AV20" s="25" t="s">
        <v>128</v>
      </c>
      <c r="AW20" s="25" t="s">
        <v>128</v>
      </c>
      <c r="AX20" s="25" t="s">
        <v>128</v>
      </c>
      <c r="AY20" s="25" t="s">
        <v>128</v>
      </c>
      <c r="AZ20" s="25" t="s">
        <v>128</v>
      </c>
      <c r="BA20" s="25" t="s">
        <v>128</v>
      </c>
      <c r="BB20" s="25" t="s">
        <v>128</v>
      </c>
      <c r="BC20" s="25" t="s">
        <v>128</v>
      </c>
      <c r="BD20" s="25" t="s">
        <v>128</v>
      </c>
      <c r="BE20" s="25" t="s">
        <v>128</v>
      </c>
      <c r="BF20" s="25" t="s">
        <v>128</v>
      </c>
      <c r="BG20" s="25" t="s">
        <v>128</v>
      </c>
      <c r="BH20" s="25" t="s">
        <v>113</v>
      </c>
      <c r="BI20" s="23" t="s">
        <v>128</v>
      </c>
      <c r="BJ20" t="s">
        <v>1331</v>
      </c>
      <c r="BK20" s="23" t="s">
        <v>177</v>
      </c>
      <c r="BL20" s="23"/>
    </row>
    <row r="21" spans="1:64" ht="15">
      <c r="A21" s="28">
        <v>30</v>
      </c>
      <c r="B21" s="23" t="s">
        <v>179</v>
      </c>
      <c r="C21" s="28" t="s">
        <v>1399</v>
      </c>
      <c r="D21" s="27" t="s">
        <v>167</v>
      </c>
      <c r="E21" s="42">
        <v>3</v>
      </c>
      <c r="F21" s="25" t="s">
        <v>109</v>
      </c>
      <c r="G21" s="25" t="s">
        <v>128</v>
      </c>
      <c r="H21" s="25" t="s">
        <v>128</v>
      </c>
      <c r="I21" s="29" t="s">
        <v>168</v>
      </c>
      <c r="J21" s="43" t="s">
        <v>3635</v>
      </c>
      <c r="K21" s="27" t="s">
        <v>21</v>
      </c>
      <c r="L21" s="29">
        <v>90.807000000000002</v>
      </c>
      <c r="M21" s="29">
        <v>90.903000000000006</v>
      </c>
      <c r="N21" s="29">
        <v>3.844516904464093</v>
      </c>
      <c r="O21" s="30">
        <v>1.625</v>
      </c>
      <c r="P21" s="27" t="s">
        <v>106</v>
      </c>
      <c r="Q21" s="31">
        <v>2</v>
      </c>
      <c r="R21" s="25" t="s">
        <v>3400</v>
      </c>
      <c r="S21" s="25" t="s">
        <v>109</v>
      </c>
      <c r="T21" s="25" t="s">
        <v>3107</v>
      </c>
      <c r="U21" s="25" t="s">
        <v>128</v>
      </c>
      <c r="V21" s="23" t="s">
        <v>1209</v>
      </c>
      <c r="W21" s="23" t="s">
        <v>8</v>
      </c>
      <c r="X21" s="23" t="s">
        <v>76</v>
      </c>
      <c r="Y21" s="23" t="s">
        <v>1301</v>
      </c>
      <c r="Z21" s="23" t="s">
        <v>1276</v>
      </c>
      <c r="AA21" s="23" t="s">
        <v>107</v>
      </c>
      <c r="AB21" s="23" t="s">
        <v>2632</v>
      </c>
      <c r="AC21" s="25">
        <v>4.506849315068493</v>
      </c>
      <c r="AD21" s="32">
        <v>1150000000</v>
      </c>
      <c r="AE21" s="33">
        <f>VLOOKUP(J21,Library!A:B,2,0)</f>
        <v>1</v>
      </c>
      <c r="AF21" s="33">
        <f>VLOOKUP(J21,Library!A:G,7,0)</f>
        <v>3</v>
      </c>
      <c r="AG21" s="28">
        <f>VLOOKUP(V21,Library!W:X,2,0)</f>
        <v>3</v>
      </c>
      <c r="AH21" s="28" t="str">
        <f>VLOOKUP(W21,Library!Y:Z,2,0)</f>
        <v>N/A</v>
      </c>
      <c r="AI21" s="28">
        <f>VLOOKUP(X21,Library!AA:AB,2,0)</f>
        <v>3</v>
      </c>
      <c r="AJ21" s="33">
        <f>IF(MAX(AG21,AH21,AI21)=0,VLOOKUP(I21,Library!$J:$P,7,0),MAX(AG21,AH21,AI21))</f>
        <v>3</v>
      </c>
      <c r="AK21" s="33">
        <f t="shared" si="0"/>
        <v>3</v>
      </c>
      <c r="AL21" s="33">
        <f>VLOOKUP(AA21,Library!T:U,2,0)</f>
        <v>1</v>
      </c>
      <c r="AM21" s="34">
        <f t="shared" si="1"/>
        <v>2.2000000000000002</v>
      </c>
      <c r="AN21" s="33">
        <f t="shared" si="2"/>
        <v>3</v>
      </c>
      <c r="AO21" s="28" t="s">
        <v>127</v>
      </c>
      <c r="AP21" s="25" t="s">
        <v>128</v>
      </c>
      <c r="AQ21" s="28" t="s">
        <v>110</v>
      </c>
      <c r="AR21" s="28" t="s">
        <v>169</v>
      </c>
      <c r="AS21" s="28" t="s">
        <v>170</v>
      </c>
      <c r="AT21" s="23" t="s">
        <v>3107</v>
      </c>
      <c r="AU21" s="23" t="s">
        <v>35</v>
      </c>
      <c r="AV21" s="25" t="s">
        <v>128</v>
      </c>
      <c r="AW21" s="25" t="s">
        <v>128</v>
      </c>
      <c r="AX21" s="25" t="s">
        <v>128</v>
      </c>
      <c r="AY21" s="25" t="s">
        <v>128</v>
      </c>
      <c r="AZ21" s="25" t="s">
        <v>128</v>
      </c>
      <c r="BA21" s="25" t="s">
        <v>128</v>
      </c>
      <c r="BB21" s="25" t="s">
        <v>128</v>
      </c>
      <c r="BC21" s="25" t="s">
        <v>128</v>
      </c>
      <c r="BD21" s="25" t="s">
        <v>128</v>
      </c>
      <c r="BE21" s="25" t="s">
        <v>128</v>
      </c>
      <c r="BF21" s="25" t="s">
        <v>128</v>
      </c>
      <c r="BG21" s="25" t="s">
        <v>128</v>
      </c>
      <c r="BH21" s="25" t="s">
        <v>113</v>
      </c>
      <c r="BI21" s="23" t="s">
        <v>128</v>
      </c>
      <c r="BJ21" t="s">
        <v>1331</v>
      </c>
      <c r="BK21" s="23" t="s">
        <v>179</v>
      </c>
      <c r="BL21" s="23"/>
    </row>
    <row r="22" spans="1:64" ht="15">
      <c r="A22" s="28">
        <v>31</v>
      </c>
      <c r="B22" s="23" t="s">
        <v>180</v>
      </c>
      <c r="C22" s="28" t="s">
        <v>1400</v>
      </c>
      <c r="D22" s="27" t="s">
        <v>167</v>
      </c>
      <c r="E22" s="42">
        <v>3</v>
      </c>
      <c r="F22" s="25" t="s">
        <v>128</v>
      </c>
      <c r="G22" s="25" t="s">
        <v>128</v>
      </c>
      <c r="H22" s="25" t="s">
        <v>128</v>
      </c>
      <c r="I22" s="29" t="s">
        <v>168</v>
      </c>
      <c r="J22" s="43" t="s">
        <v>10</v>
      </c>
      <c r="K22" s="27" t="s">
        <v>21</v>
      </c>
      <c r="L22" s="29">
        <v>94.460999999999999</v>
      </c>
      <c r="M22" s="29">
        <v>94.787999999999997</v>
      </c>
      <c r="N22" s="29">
        <v>4.8220431077707451</v>
      </c>
      <c r="O22" s="30">
        <v>4.375</v>
      </c>
      <c r="P22" s="27" t="s">
        <v>106</v>
      </c>
      <c r="Q22" s="31">
        <v>2</v>
      </c>
      <c r="R22" s="25" t="s">
        <v>4381</v>
      </c>
      <c r="S22" s="25" t="s">
        <v>128</v>
      </c>
      <c r="T22" s="25" t="s">
        <v>4374</v>
      </c>
      <c r="U22" s="25" t="s">
        <v>128</v>
      </c>
      <c r="V22" s="23" t="s">
        <v>1209</v>
      </c>
      <c r="W22" s="23" t="s">
        <v>1210</v>
      </c>
      <c r="X22" s="23" t="s">
        <v>76</v>
      </c>
      <c r="Y22" s="23" t="s">
        <v>1301</v>
      </c>
      <c r="Z22" s="23" t="s">
        <v>1276</v>
      </c>
      <c r="AA22" s="23" t="s">
        <v>107</v>
      </c>
      <c r="AB22" s="23" t="s">
        <v>2633</v>
      </c>
      <c r="AC22" s="25">
        <v>17.30958904109589</v>
      </c>
      <c r="AD22" s="32">
        <v>500000000</v>
      </c>
      <c r="AE22" s="33">
        <f>VLOOKUP(J22,Library!A:B,2,0)</f>
        <v>1</v>
      </c>
      <c r="AF22" s="33">
        <f>VLOOKUP(J22,Library!A:G,7,0)</f>
        <v>3</v>
      </c>
      <c r="AG22" s="28">
        <f>VLOOKUP(V22,Library!W:X,2,0)</f>
        <v>3</v>
      </c>
      <c r="AH22" s="28">
        <f>VLOOKUP(W22,Library!Y:Z,2,0)</f>
        <v>3</v>
      </c>
      <c r="AI22" s="28">
        <f>VLOOKUP(X22,Library!AA:AB,2,0)</f>
        <v>3</v>
      </c>
      <c r="AJ22" s="33">
        <f>IF(MAX(AG22,AH22,AI22)=0,VLOOKUP(I22,Library!$J:$P,7,0),MAX(AG22,AH22,AI22))</f>
        <v>3</v>
      </c>
      <c r="AK22" s="33">
        <f t="shared" si="0"/>
        <v>5</v>
      </c>
      <c r="AL22" s="33">
        <f>VLOOKUP(AA22,Library!T:U,2,0)</f>
        <v>1</v>
      </c>
      <c r="AM22" s="34">
        <f t="shared" si="1"/>
        <v>2.4</v>
      </c>
      <c r="AN22" s="33">
        <f t="shared" si="2"/>
        <v>3</v>
      </c>
      <c r="AO22" s="28" t="s">
        <v>127</v>
      </c>
      <c r="AP22" s="25" t="s">
        <v>128</v>
      </c>
      <c r="AQ22" s="28" t="s">
        <v>110</v>
      </c>
      <c r="AR22" s="28" t="s">
        <v>169</v>
      </c>
      <c r="AS22" s="28" t="s">
        <v>170</v>
      </c>
      <c r="AT22" s="23" t="s">
        <v>113</v>
      </c>
      <c r="AU22" s="23" t="s">
        <v>114</v>
      </c>
      <c r="AV22" s="25" t="s">
        <v>128</v>
      </c>
      <c r="AW22" s="25" t="s">
        <v>128</v>
      </c>
      <c r="AX22" s="25" t="s">
        <v>128</v>
      </c>
      <c r="AY22" s="25" t="s">
        <v>128</v>
      </c>
      <c r="AZ22" s="25" t="s">
        <v>128</v>
      </c>
      <c r="BA22" s="25" t="s">
        <v>128</v>
      </c>
      <c r="BB22" s="25" t="s">
        <v>128</v>
      </c>
      <c r="BC22" s="25" t="s">
        <v>128</v>
      </c>
      <c r="BD22" s="25" t="s">
        <v>128</v>
      </c>
      <c r="BE22" s="25" t="s">
        <v>128</v>
      </c>
      <c r="BF22" s="25" t="s">
        <v>128</v>
      </c>
      <c r="BG22" s="25" t="s">
        <v>128</v>
      </c>
      <c r="BH22" s="25" t="s">
        <v>113</v>
      </c>
      <c r="BI22" s="23" t="s">
        <v>128</v>
      </c>
      <c r="BJ22" t="s">
        <v>1331</v>
      </c>
      <c r="BK22" s="23" t="s">
        <v>180</v>
      </c>
      <c r="BL22" s="23"/>
    </row>
    <row r="23" spans="1:64" ht="15">
      <c r="A23" s="28">
        <v>33</v>
      </c>
      <c r="B23" s="27" t="s">
        <v>185</v>
      </c>
      <c r="C23" s="28" t="s">
        <v>1401</v>
      </c>
      <c r="D23" s="27" t="s">
        <v>181</v>
      </c>
      <c r="E23" s="42">
        <v>4</v>
      </c>
      <c r="F23" s="25" t="s">
        <v>109</v>
      </c>
      <c r="G23" s="25" t="s">
        <v>109</v>
      </c>
      <c r="H23" s="25" t="s">
        <v>128</v>
      </c>
      <c r="I23" s="29" t="s">
        <v>186</v>
      </c>
      <c r="J23" s="43" t="s">
        <v>1375</v>
      </c>
      <c r="K23" s="27" t="s">
        <v>21</v>
      </c>
      <c r="L23" s="29">
        <v>99.760999999999996</v>
      </c>
      <c r="M23" s="29">
        <v>99.881</v>
      </c>
      <c r="N23" s="29">
        <v>8.973673468435301</v>
      </c>
      <c r="O23" s="30">
        <v>3.08</v>
      </c>
      <c r="P23" s="27" t="s">
        <v>126</v>
      </c>
      <c r="Q23" s="31">
        <v>2</v>
      </c>
      <c r="R23" s="25" t="s">
        <v>189</v>
      </c>
      <c r="S23" s="25" t="s">
        <v>109</v>
      </c>
      <c r="T23" s="25" t="s">
        <v>189</v>
      </c>
      <c r="U23" s="25" t="s">
        <v>128</v>
      </c>
      <c r="V23" s="23" t="s">
        <v>8</v>
      </c>
      <c r="W23" s="23" t="s">
        <v>8</v>
      </c>
      <c r="X23" s="23" t="s">
        <v>1224</v>
      </c>
      <c r="Y23" s="23" t="s">
        <v>1301</v>
      </c>
      <c r="Z23" s="23" t="s">
        <v>1276</v>
      </c>
      <c r="AA23" s="23" t="s">
        <v>107</v>
      </c>
      <c r="AB23" s="23" t="s">
        <v>113</v>
      </c>
      <c r="AC23" s="25" t="s">
        <v>113</v>
      </c>
      <c r="AD23" s="44">
        <v>500000000</v>
      </c>
      <c r="AE23" s="33">
        <f>VLOOKUP(J23,Library!A:B,2,0)</f>
        <v>3</v>
      </c>
      <c r="AF23" s="33">
        <f>VLOOKUP(J23,Library!A:G,7,0)</f>
        <v>3</v>
      </c>
      <c r="AG23" s="28" t="str">
        <f>VLOOKUP(V23,Library!W:X,2,0)</f>
        <v>N/A</v>
      </c>
      <c r="AH23" s="28" t="str">
        <f>VLOOKUP(W23,Library!Y:Z,2,0)</f>
        <v>N/A</v>
      </c>
      <c r="AI23" s="28">
        <f>VLOOKUP(X23,Library!AA:AB,2,0)</f>
        <v>4</v>
      </c>
      <c r="AJ23" s="33">
        <f>IF(MAX(AG23,AH23,AI23)=0,VLOOKUP(I23,Library!$J:$P,7,0),MAX(AG23,AH23,AI23))</f>
        <v>4</v>
      </c>
      <c r="AK23" s="33">
        <f t="shared" si="0"/>
        <v>5</v>
      </c>
      <c r="AL23" s="33">
        <f>VLOOKUP(AA23,Library!T:U,2,0)</f>
        <v>1</v>
      </c>
      <c r="AM23" s="34">
        <f t="shared" si="1"/>
        <v>3.3499999999999996</v>
      </c>
      <c r="AN23" s="33">
        <f t="shared" si="2"/>
        <v>4</v>
      </c>
      <c r="AO23" s="28" t="s">
        <v>136</v>
      </c>
      <c r="AP23" s="25" t="s">
        <v>128</v>
      </c>
      <c r="AQ23" s="28" t="s">
        <v>110</v>
      </c>
      <c r="AR23" s="28" t="s">
        <v>187</v>
      </c>
      <c r="AS23" s="28" t="s">
        <v>188</v>
      </c>
      <c r="AT23" s="23" t="s">
        <v>189</v>
      </c>
      <c r="AU23" s="23" t="s">
        <v>130</v>
      </c>
      <c r="AV23" s="25" t="s">
        <v>128</v>
      </c>
      <c r="AW23" s="25" t="s">
        <v>128</v>
      </c>
      <c r="AX23" s="25" t="s">
        <v>128</v>
      </c>
      <c r="AY23" s="25" t="s">
        <v>128</v>
      </c>
      <c r="AZ23" s="25" t="s">
        <v>128</v>
      </c>
      <c r="BA23" s="25" t="s">
        <v>109</v>
      </c>
      <c r="BB23" s="25" t="s">
        <v>109</v>
      </c>
      <c r="BC23" s="25" t="s">
        <v>109</v>
      </c>
      <c r="BD23" s="25" t="s">
        <v>109</v>
      </c>
      <c r="BE23" s="25" t="s">
        <v>128</v>
      </c>
      <c r="BF23" s="25" t="s">
        <v>128</v>
      </c>
      <c r="BG23" s="25" t="s">
        <v>128</v>
      </c>
      <c r="BH23" s="25" t="s">
        <v>113</v>
      </c>
      <c r="BI23" s="23" t="s">
        <v>128</v>
      </c>
      <c r="BJ23" t="s">
        <v>1292</v>
      </c>
      <c r="BK23" s="27" t="s">
        <v>185</v>
      </c>
      <c r="BL23" s="23"/>
    </row>
    <row r="24" spans="1:64" ht="15">
      <c r="A24" s="28">
        <v>34</v>
      </c>
      <c r="B24" s="27" t="s">
        <v>190</v>
      </c>
      <c r="C24" s="28" t="s">
        <v>1402</v>
      </c>
      <c r="D24" s="27" t="s">
        <v>181</v>
      </c>
      <c r="E24" s="42">
        <v>4</v>
      </c>
      <c r="F24" s="25" t="s">
        <v>109</v>
      </c>
      <c r="G24" s="25" t="s">
        <v>109</v>
      </c>
      <c r="H24" s="25" t="s">
        <v>128</v>
      </c>
      <c r="I24" s="29" t="s">
        <v>182</v>
      </c>
      <c r="J24" s="43" t="s">
        <v>1375</v>
      </c>
      <c r="K24" s="27" t="s">
        <v>21</v>
      </c>
      <c r="L24" s="29">
        <v>100.02500000000001</v>
      </c>
      <c r="M24" s="29">
        <v>100.172</v>
      </c>
      <c r="N24" s="29">
        <v>7.9831603070736712</v>
      </c>
      <c r="O24" s="30">
        <v>4.25</v>
      </c>
      <c r="P24" s="27" t="s">
        <v>126</v>
      </c>
      <c r="Q24" s="31">
        <v>2</v>
      </c>
      <c r="R24" s="25" t="s">
        <v>4382</v>
      </c>
      <c r="S24" s="25" t="s">
        <v>109</v>
      </c>
      <c r="T24" s="25" t="s">
        <v>191</v>
      </c>
      <c r="U24" s="25" t="s">
        <v>128</v>
      </c>
      <c r="V24" s="23" t="s">
        <v>8</v>
      </c>
      <c r="W24" s="23" t="s">
        <v>1225</v>
      </c>
      <c r="X24" s="23" t="s">
        <v>8</v>
      </c>
      <c r="Y24" s="23" t="s">
        <v>1327</v>
      </c>
      <c r="Z24" s="23" t="s">
        <v>1276</v>
      </c>
      <c r="AA24" s="23" t="s">
        <v>107</v>
      </c>
      <c r="AB24" s="23" t="s">
        <v>113</v>
      </c>
      <c r="AC24" s="25" t="s">
        <v>113</v>
      </c>
      <c r="AD24" s="44">
        <v>500000000</v>
      </c>
      <c r="AE24" s="33">
        <f>VLOOKUP(J24,Library!A:B,2,0)</f>
        <v>3</v>
      </c>
      <c r="AF24" s="33">
        <f>VLOOKUP(J24,Library!A:G,7,0)</f>
        <v>3</v>
      </c>
      <c r="AG24" s="28" t="str">
        <f>VLOOKUP(V24,Library!W:X,2,0)</f>
        <v>N/A</v>
      </c>
      <c r="AH24" s="28">
        <f>VLOOKUP(W24,Library!Y:Z,2,0)</f>
        <v>4</v>
      </c>
      <c r="AI24" s="28" t="str">
        <f>VLOOKUP(X24,Library!AA:AB,2,0)</f>
        <v>N/A</v>
      </c>
      <c r="AJ24" s="33">
        <f>IF(MAX(AG24,AH24,AI24)=0,VLOOKUP(I24,Library!$J:$P,7,0),MAX(AG24,AH24,AI24))</f>
        <v>4</v>
      </c>
      <c r="AK24" s="33">
        <f t="shared" si="0"/>
        <v>5</v>
      </c>
      <c r="AL24" s="33">
        <f>VLOOKUP(AA24,Library!T:U,2,0)</f>
        <v>1</v>
      </c>
      <c r="AM24" s="34">
        <f t="shared" si="1"/>
        <v>3.3499999999999996</v>
      </c>
      <c r="AN24" s="33">
        <f t="shared" si="2"/>
        <v>4</v>
      </c>
      <c r="AO24" s="28" t="s">
        <v>127</v>
      </c>
      <c r="AP24" s="25" t="s">
        <v>128</v>
      </c>
      <c r="AQ24" s="28" t="s">
        <v>110</v>
      </c>
      <c r="AR24" s="28" t="s">
        <v>183</v>
      </c>
      <c r="AS24" s="28" t="s">
        <v>184</v>
      </c>
      <c r="AT24" s="23" t="s">
        <v>191</v>
      </c>
      <c r="AU24" s="23" t="s">
        <v>130</v>
      </c>
      <c r="AV24" s="25" t="s">
        <v>128</v>
      </c>
      <c r="AW24" s="25" t="s">
        <v>109</v>
      </c>
      <c r="AX24" s="25" t="s">
        <v>128</v>
      </c>
      <c r="AY24" s="25" t="s">
        <v>128</v>
      </c>
      <c r="AZ24" s="25" t="s">
        <v>128</v>
      </c>
      <c r="BA24" s="25" t="s">
        <v>109</v>
      </c>
      <c r="BB24" s="25" t="s">
        <v>128</v>
      </c>
      <c r="BC24" s="25" t="s">
        <v>109</v>
      </c>
      <c r="BD24" s="25" t="s">
        <v>109</v>
      </c>
      <c r="BE24" s="25" t="s">
        <v>128</v>
      </c>
      <c r="BF24" s="25" t="s">
        <v>128</v>
      </c>
      <c r="BG24" s="25" t="s">
        <v>128</v>
      </c>
      <c r="BH24" s="25" t="s">
        <v>113</v>
      </c>
      <c r="BI24" s="23" t="s">
        <v>128</v>
      </c>
      <c r="BJ24" t="s">
        <v>1292</v>
      </c>
      <c r="BK24" s="27" t="s">
        <v>190</v>
      </c>
      <c r="BL24" s="27"/>
    </row>
    <row r="25" spans="1:64" ht="15">
      <c r="A25" s="28">
        <v>36</v>
      </c>
      <c r="B25" s="23" t="s">
        <v>196</v>
      </c>
      <c r="C25" s="28" t="s">
        <v>1403</v>
      </c>
      <c r="D25" s="27" t="s">
        <v>192</v>
      </c>
      <c r="E25" s="42">
        <v>3</v>
      </c>
      <c r="F25" s="25" t="s">
        <v>128</v>
      </c>
      <c r="G25" s="25" t="s">
        <v>128</v>
      </c>
      <c r="H25" s="25" t="s">
        <v>128</v>
      </c>
      <c r="I25" s="29" t="s">
        <v>193</v>
      </c>
      <c r="J25" s="43" t="s">
        <v>10</v>
      </c>
      <c r="K25" s="27" t="s">
        <v>21</v>
      </c>
      <c r="L25" s="29">
        <v>100.095</v>
      </c>
      <c r="M25" s="29">
        <v>100.129</v>
      </c>
      <c r="N25" s="29">
        <v>4.0319105126068289</v>
      </c>
      <c r="O25" s="30">
        <v>4.125</v>
      </c>
      <c r="P25" s="27" t="s">
        <v>106</v>
      </c>
      <c r="Q25" s="31">
        <v>2</v>
      </c>
      <c r="R25" s="25" t="s">
        <v>4383</v>
      </c>
      <c r="S25" s="25" t="s">
        <v>128</v>
      </c>
      <c r="T25" s="25" t="s">
        <v>4374</v>
      </c>
      <c r="U25" s="25" t="s">
        <v>128</v>
      </c>
      <c r="V25" s="23" t="s">
        <v>1215</v>
      </c>
      <c r="W25" s="23" t="s">
        <v>8</v>
      </c>
      <c r="X25" s="23" t="s">
        <v>76</v>
      </c>
      <c r="Y25" s="23" t="s">
        <v>1301</v>
      </c>
      <c r="Z25" s="23" t="s">
        <v>1276</v>
      </c>
      <c r="AA25" s="23" t="s">
        <v>107</v>
      </c>
      <c r="AB25" s="23" t="s">
        <v>2634</v>
      </c>
      <c r="AC25" s="25">
        <v>1.4575342465753425</v>
      </c>
      <c r="AD25" s="32">
        <v>1000000000</v>
      </c>
      <c r="AE25" s="33">
        <f>VLOOKUP(J25,Library!A:B,2,0)</f>
        <v>1</v>
      </c>
      <c r="AF25" s="33">
        <f>VLOOKUP(J25,Library!A:G,7,0)</f>
        <v>3</v>
      </c>
      <c r="AG25" s="28">
        <f>VLOOKUP(V25,Library!W:X,2,0)</f>
        <v>3</v>
      </c>
      <c r="AH25" s="28" t="str">
        <f>VLOOKUP(W25,Library!Y:Z,2,0)</f>
        <v>N/A</v>
      </c>
      <c r="AI25" s="28">
        <f>VLOOKUP(X25,Library!AA:AB,2,0)</f>
        <v>3</v>
      </c>
      <c r="AJ25" s="33">
        <f>IF(MAX(AG25,AH25,AI25)=0,VLOOKUP(I25,Library!$J:$P,7,0),MAX(AG25,AH25,AI25))</f>
        <v>3</v>
      </c>
      <c r="AK25" s="33">
        <f t="shared" si="0"/>
        <v>3</v>
      </c>
      <c r="AL25" s="33">
        <f>VLOOKUP(AA25,Library!T:U,2,0)</f>
        <v>1</v>
      </c>
      <c r="AM25" s="34">
        <f t="shared" si="1"/>
        <v>2.2000000000000002</v>
      </c>
      <c r="AN25" s="33">
        <f t="shared" si="2"/>
        <v>3</v>
      </c>
      <c r="AO25" s="28" t="s">
        <v>136</v>
      </c>
      <c r="AP25" s="25" t="s">
        <v>128</v>
      </c>
      <c r="AQ25" s="28" t="s">
        <v>110</v>
      </c>
      <c r="AR25" s="28" t="s">
        <v>194</v>
      </c>
      <c r="AS25" s="28" t="s">
        <v>195</v>
      </c>
      <c r="AT25" s="23" t="s">
        <v>113</v>
      </c>
      <c r="AU25" s="23" t="s">
        <v>114</v>
      </c>
      <c r="AV25" s="25" t="s">
        <v>128</v>
      </c>
      <c r="AW25" s="25" t="s">
        <v>128</v>
      </c>
      <c r="AX25" s="25" t="s">
        <v>128</v>
      </c>
      <c r="AY25" s="25" t="s">
        <v>128</v>
      </c>
      <c r="AZ25" s="25" t="s">
        <v>128</v>
      </c>
      <c r="BA25" s="25" t="s">
        <v>128</v>
      </c>
      <c r="BB25" s="25" t="s">
        <v>128</v>
      </c>
      <c r="BC25" s="25" t="s">
        <v>128</v>
      </c>
      <c r="BD25" s="25" t="s">
        <v>128</v>
      </c>
      <c r="BE25" s="25" t="s">
        <v>128</v>
      </c>
      <c r="BF25" s="25" t="s">
        <v>128</v>
      </c>
      <c r="BG25" s="25" t="s">
        <v>128</v>
      </c>
      <c r="BH25" s="25" t="s">
        <v>113</v>
      </c>
      <c r="BI25" s="23" t="s">
        <v>128</v>
      </c>
      <c r="BJ25" t="s">
        <v>1308</v>
      </c>
      <c r="BK25" s="23" t="s">
        <v>196</v>
      </c>
      <c r="BL25" s="27"/>
    </row>
    <row r="26" spans="1:64" ht="15">
      <c r="A26" s="28">
        <v>37</v>
      </c>
      <c r="B26" s="23" t="s">
        <v>197</v>
      </c>
      <c r="C26" s="28" t="s">
        <v>1404</v>
      </c>
      <c r="D26" s="27" t="s">
        <v>192</v>
      </c>
      <c r="E26" s="42">
        <v>3</v>
      </c>
      <c r="F26" s="25" t="s">
        <v>128</v>
      </c>
      <c r="G26" s="25" t="s">
        <v>128</v>
      </c>
      <c r="H26" s="25" t="s">
        <v>128</v>
      </c>
      <c r="I26" s="29" t="s">
        <v>193</v>
      </c>
      <c r="J26" s="43" t="s">
        <v>10</v>
      </c>
      <c r="K26" s="27" t="s">
        <v>21</v>
      </c>
      <c r="L26" s="29">
        <v>99.578999999999994</v>
      </c>
      <c r="M26" s="29">
        <v>100.07899999999999</v>
      </c>
      <c r="N26" s="29">
        <v>5.4932772866345427</v>
      </c>
      <c r="O26" s="30">
        <v>5.5</v>
      </c>
      <c r="P26" s="27" t="s">
        <v>106</v>
      </c>
      <c r="Q26" s="31">
        <v>2</v>
      </c>
      <c r="R26" s="25" t="s">
        <v>4384</v>
      </c>
      <c r="S26" s="25" t="s">
        <v>128</v>
      </c>
      <c r="T26" s="25" t="s">
        <v>4374</v>
      </c>
      <c r="U26" s="25" t="s">
        <v>128</v>
      </c>
      <c r="V26" s="23" t="s">
        <v>1215</v>
      </c>
      <c r="W26" s="23" t="s">
        <v>8</v>
      </c>
      <c r="X26" s="23" t="s">
        <v>76</v>
      </c>
      <c r="Y26" s="23" t="s">
        <v>1301</v>
      </c>
      <c r="Z26" s="23" t="s">
        <v>1276</v>
      </c>
      <c r="AA26" s="23" t="s">
        <v>107</v>
      </c>
      <c r="AB26" s="23" t="s">
        <v>2635</v>
      </c>
      <c r="AC26" s="25">
        <v>22.126027397260273</v>
      </c>
      <c r="AD26" s="32">
        <v>100000000</v>
      </c>
      <c r="AE26" s="33">
        <f>VLOOKUP(J26,Library!A:B,2,0)</f>
        <v>1</v>
      </c>
      <c r="AF26" s="33">
        <f>VLOOKUP(J26,Library!A:G,7,0)</f>
        <v>3</v>
      </c>
      <c r="AG26" s="28">
        <f>VLOOKUP(V26,Library!W:X,2,0)</f>
        <v>3</v>
      </c>
      <c r="AH26" s="28" t="str">
        <f>VLOOKUP(W26,Library!Y:Z,2,0)</f>
        <v>N/A</v>
      </c>
      <c r="AI26" s="28">
        <f>VLOOKUP(X26,Library!AA:AB,2,0)</f>
        <v>3</v>
      </c>
      <c r="AJ26" s="33">
        <f>IF(MAX(AG26,AH26,AI26)=0,VLOOKUP(I26,Library!$J:$P,7,0),MAX(AG26,AH26,AI26))</f>
        <v>3</v>
      </c>
      <c r="AK26" s="33">
        <f t="shared" si="0"/>
        <v>5</v>
      </c>
      <c r="AL26" s="33">
        <f>VLOOKUP(AA26,Library!T:U,2,0)</f>
        <v>1</v>
      </c>
      <c r="AM26" s="34">
        <f t="shared" si="1"/>
        <v>2.4</v>
      </c>
      <c r="AN26" s="33">
        <f t="shared" si="2"/>
        <v>3</v>
      </c>
      <c r="AO26" s="28" t="s">
        <v>173</v>
      </c>
      <c r="AP26" s="25" t="s">
        <v>128</v>
      </c>
      <c r="AQ26" s="28" t="s">
        <v>110</v>
      </c>
      <c r="AR26" s="28" t="s">
        <v>194</v>
      </c>
      <c r="AS26" s="28" t="s">
        <v>195</v>
      </c>
      <c r="AT26" s="23" t="s">
        <v>113</v>
      </c>
      <c r="AU26" s="23" t="s">
        <v>114</v>
      </c>
      <c r="AV26" s="25" t="s">
        <v>128</v>
      </c>
      <c r="AW26" s="25" t="s">
        <v>128</v>
      </c>
      <c r="AX26" s="25" t="s">
        <v>128</v>
      </c>
      <c r="AY26" s="25" t="s">
        <v>128</v>
      </c>
      <c r="AZ26" s="25" t="s">
        <v>128</v>
      </c>
      <c r="BA26" s="25" t="s">
        <v>128</v>
      </c>
      <c r="BB26" s="25" t="s">
        <v>128</v>
      </c>
      <c r="BC26" s="25" t="s">
        <v>128</v>
      </c>
      <c r="BD26" s="25" t="s">
        <v>128</v>
      </c>
      <c r="BE26" s="25" t="s">
        <v>128</v>
      </c>
      <c r="BF26" s="25" t="s">
        <v>128</v>
      </c>
      <c r="BG26" s="25" t="s">
        <v>128</v>
      </c>
      <c r="BH26" s="25" t="s">
        <v>113</v>
      </c>
      <c r="BI26" s="23" t="s">
        <v>128</v>
      </c>
      <c r="BJ26" t="s">
        <v>1308</v>
      </c>
      <c r="BK26" s="23" t="s">
        <v>197</v>
      </c>
      <c r="BL26" s="23"/>
    </row>
    <row r="27" spans="1:64" ht="15">
      <c r="A27" s="28">
        <v>38</v>
      </c>
      <c r="B27" s="23" t="s">
        <v>198</v>
      </c>
      <c r="C27" s="28" t="s">
        <v>1405</v>
      </c>
      <c r="D27" s="27" t="s">
        <v>192</v>
      </c>
      <c r="E27" s="42">
        <v>3</v>
      </c>
      <c r="F27" s="25" t="s">
        <v>128</v>
      </c>
      <c r="G27" s="25" t="s">
        <v>128</v>
      </c>
      <c r="H27" s="25" t="s">
        <v>128</v>
      </c>
      <c r="I27" s="29" t="s">
        <v>193</v>
      </c>
      <c r="J27" s="43" t="s">
        <v>10</v>
      </c>
      <c r="K27" s="27" t="s">
        <v>21</v>
      </c>
      <c r="L27" s="29">
        <v>88.831999999999994</v>
      </c>
      <c r="M27" s="29">
        <v>89.986999999999995</v>
      </c>
      <c r="N27" s="29">
        <v>5.5170339931062999</v>
      </c>
      <c r="O27" s="30">
        <v>4.75</v>
      </c>
      <c r="P27" s="27" t="s">
        <v>106</v>
      </c>
      <c r="Q27" s="31">
        <v>2</v>
      </c>
      <c r="R27" s="25" t="s">
        <v>4385</v>
      </c>
      <c r="S27" s="25" t="s">
        <v>128</v>
      </c>
      <c r="T27" s="25" t="s">
        <v>4374</v>
      </c>
      <c r="U27" s="25" t="s">
        <v>128</v>
      </c>
      <c r="V27" s="23" t="s">
        <v>8</v>
      </c>
      <c r="W27" s="23" t="s">
        <v>1225</v>
      </c>
      <c r="X27" s="23" t="s">
        <v>76</v>
      </c>
      <c r="Y27" s="23" t="s">
        <v>1301</v>
      </c>
      <c r="Z27" s="23" t="s">
        <v>1276</v>
      </c>
      <c r="AA27" s="23" t="s">
        <v>107</v>
      </c>
      <c r="AB27" s="23" t="s">
        <v>2636</v>
      </c>
      <c r="AC27" s="25">
        <v>23.391780821917809</v>
      </c>
      <c r="AD27" s="32">
        <v>200000000</v>
      </c>
      <c r="AE27" s="33">
        <f>VLOOKUP(J27,Library!A:B,2,0)</f>
        <v>1</v>
      </c>
      <c r="AF27" s="33">
        <f>VLOOKUP(J27,Library!A:G,7,0)</f>
        <v>3</v>
      </c>
      <c r="AG27" s="28" t="str">
        <f>VLOOKUP(V27,Library!W:X,2,0)</f>
        <v>N/A</v>
      </c>
      <c r="AH27" s="28">
        <f>VLOOKUP(W27,Library!Y:Z,2,0)</f>
        <v>4</v>
      </c>
      <c r="AI27" s="28">
        <f>VLOOKUP(X27,Library!AA:AB,2,0)</f>
        <v>3</v>
      </c>
      <c r="AJ27" s="33">
        <f>IF(MAX(AG27,AH27,AI27)=0,VLOOKUP(I27,Library!$J:$P,7,0),MAX(AG27,AH27,AI27))</f>
        <v>4</v>
      </c>
      <c r="AK27" s="33">
        <f t="shared" si="0"/>
        <v>5</v>
      </c>
      <c r="AL27" s="33">
        <f>VLOOKUP(AA27,Library!T:U,2,0)</f>
        <v>1</v>
      </c>
      <c r="AM27" s="34">
        <f t="shared" si="1"/>
        <v>2.65</v>
      </c>
      <c r="AN27" s="33">
        <f t="shared" si="2"/>
        <v>3</v>
      </c>
      <c r="AO27" s="28" t="s">
        <v>136</v>
      </c>
      <c r="AP27" s="25" t="s">
        <v>128</v>
      </c>
      <c r="AQ27" s="28" t="s">
        <v>110</v>
      </c>
      <c r="AR27" s="28" t="s">
        <v>194</v>
      </c>
      <c r="AS27" s="28" t="s">
        <v>195</v>
      </c>
      <c r="AT27" s="23" t="s">
        <v>113</v>
      </c>
      <c r="AU27" s="23" t="s">
        <v>114</v>
      </c>
      <c r="AV27" s="25" t="s">
        <v>128</v>
      </c>
      <c r="AW27" s="25" t="s">
        <v>128</v>
      </c>
      <c r="AX27" s="25" t="s">
        <v>128</v>
      </c>
      <c r="AY27" s="25" t="s">
        <v>128</v>
      </c>
      <c r="AZ27" s="25" t="s">
        <v>128</v>
      </c>
      <c r="BA27" s="25" t="s">
        <v>128</v>
      </c>
      <c r="BB27" s="25" t="s">
        <v>128</v>
      </c>
      <c r="BC27" s="25" t="s">
        <v>128</v>
      </c>
      <c r="BD27" s="25" t="s">
        <v>128</v>
      </c>
      <c r="BE27" s="25" t="s">
        <v>128</v>
      </c>
      <c r="BF27" s="25" t="s">
        <v>128</v>
      </c>
      <c r="BG27" s="25" t="s">
        <v>128</v>
      </c>
      <c r="BH27" s="25" t="s">
        <v>113</v>
      </c>
      <c r="BI27" s="23" t="s">
        <v>128</v>
      </c>
      <c r="BJ27" t="s">
        <v>1308</v>
      </c>
      <c r="BK27" s="23" t="s">
        <v>198</v>
      </c>
      <c r="BL27" s="23"/>
    </row>
    <row r="28" spans="1:64" ht="15">
      <c r="A28" s="28">
        <v>40</v>
      </c>
      <c r="B28" s="23" t="s">
        <v>199</v>
      </c>
      <c r="C28" s="28" t="s">
        <v>1406</v>
      </c>
      <c r="D28" s="27" t="s">
        <v>192</v>
      </c>
      <c r="E28" s="42">
        <v>3</v>
      </c>
      <c r="F28" s="25" t="s">
        <v>128</v>
      </c>
      <c r="G28" s="25" t="s">
        <v>128</v>
      </c>
      <c r="H28" s="25" t="s">
        <v>128</v>
      </c>
      <c r="I28" s="29" t="s">
        <v>193</v>
      </c>
      <c r="J28" s="43" t="s">
        <v>10</v>
      </c>
      <c r="K28" s="27" t="s">
        <v>21</v>
      </c>
      <c r="L28" s="29">
        <v>75.466999999999999</v>
      </c>
      <c r="M28" s="29">
        <v>76.188999999999993</v>
      </c>
      <c r="N28" s="29">
        <v>5.4710251449943819</v>
      </c>
      <c r="O28" s="30">
        <v>3.7</v>
      </c>
      <c r="P28" s="27" t="s">
        <v>106</v>
      </c>
      <c r="Q28" s="31">
        <v>2</v>
      </c>
      <c r="R28" s="25" t="s">
        <v>2866</v>
      </c>
      <c r="S28" s="25" t="s">
        <v>128</v>
      </c>
      <c r="T28" s="25" t="s">
        <v>4374</v>
      </c>
      <c r="U28" s="25" t="s">
        <v>128</v>
      </c>
      <c r="V28" s="23" t="s">
        <v>8</v>
      </c>
      <c r="W28" s="23" t="s">
        <v>1225</v>
      </c>
      <c r="X28" s="23" t="s">
        <v>76</v>
      </c>
      <c r="Y28" s="23" t="s">
        <v>1301</v>
      </c>
      <c r="Z28" s="23" t="s">
        <v>1276</v>
      </c>
      <c r="AA28" s="23" t="s">
        <v>107</v>
      </c>
      <c r="AB28" s="23" t="s">
        <v>2638</v>
      </c>
      <c r="AC28" s="25">
        <v>24.652054794520549</v>
      </c>
      <c r="AD28" s="32">
        <v>200000000</v>
      </c>
      <c r="AE28" s="33">
        <f>VLOOKUP(J28,Library!A:B,2,0)</f>
        <v>1</v>
      </c>
      <c r="AF28" s="33">
        <f>VLOOKUP(J28,Library!A:G,7,0)</f>
        <v>3</v>
      </c>
      <c r="AG28" s="28" t="str">
        <f>VLOOKUP(V28,Library!W:X,2,0)</f>
        <v>N/A</v>
      </c>
      <c r="AH28" s="28">
        <f>VLOOKUP(W28,Library!Y:Z,2,0)</f>
        <v>4</v>
      </c>
      <c r="AI28" s="28">
        <f>VLOOKUP(X28,Library!AA:AB,2,0)</f>
        <v>3</v>
      </c>
      <c r="AJ28" s="33">
        <f>IF(MAX(AG28,AH28,AI28)=0,VLOOKUP(I28,Library!$J:$P,7,0),MAX(AG28,AH28,AI28))</f>
        <v>4</v>
      </c>
      <c r="AK28" s="33">
        <f t="shared" si="0"/>
        <v>5</v>
      </c>
      <c r="AL28" s="33">
        <f>VLOOKUP(AA28,Library!T:U,2,0)</f>
        <v>1</v>
      </c>
      <c r="AM28" s="34">
        <f t="shared" si="1"/>
        <v>2.65</v>
      </c>
      <c r="AN28" s="33">
        <f t="shared" si="2"/>
        <v>3</v>
      </c>
      <c r="AO28" s="28" t="s">
        <v>173</v>
      </c>
      <c r="AP28" s="25" t="s">
        <v>128</v>
      </c>
      <c r="AQ28" s="28" t="s">
        <v>110</v>
      </c>
      <c r="AR28" s="28" t="s">
        <v>194</v>
      </c>
      <c r="AS28" s="28" t="s">
        <v>195</v>
      </c>
      <c r="AT28" s="23" t="s">
        <v>113</v>
      </c>
      <c r="AU28" s="23" t="s">
        <v>114</v>
      </c>
      <c r="AV28" s="25" t="s">
        <v>128</v>
      </c>
      <c r="AW28" s="25" t="s">
        <v>128</v>
      </c>
      <c r="AX28" s="25" t="s">
        <v>128</v>
      </c>
      <c r="AY28" s="25" t="s">
        <v>128</v>
      </c>
      <c r="AZ28" s="25" t="s">
        <v>128</v>
      </c>
      <c r="BA28" s="25" t="s">
        <v>128</v>
      </c>
      <c r="BB28" s="25" t="s">
        <v>128</v>
      </c>
      <c r="BC28" s="25" t="s">
        <v>128</v>
      </c>
      <c r="BD28" s="25" t="s">
        <v>128</v>
      </c>
      <c r="BE28" s="25" t="s">
        <v>128</v>
      </c>
      <c r="BF28" s="25" t="s">
        <v>128</v>
      </c>
      <c r="BG28" s="25" t="s">
        <v>128</v>
      </c>
      <c r="BH28" s="25" t="s">
        <v>113</v>
      </c>
      <c r="BI28" s="23" t="s">
        <v>128</v>
      </c>
      <c r="BJ28" t="s">
        <v>1308</v>
      </c>
      <c r="BK28" s="23" t="s">
        <v>199</v>
      </c>
      <c r="BL28" s="23"/>
    </row>
    <row r="29" spans="1:64" ht="15">
      <c r="A29" s="28">
        <v>41</v>
      </c>
      <c r="B29" s="27" t="s">
        <v>200</v>
      </c>
      <c r="C29" s="28" t="s">
        <v>1407</v>
      </c>
      <c r="D29" s="27" t="s">
        <v>192</v>
      </c>
      <c r="E29" s="42">
        <v>3</v>
      </c>
      <c r="F29" s="25" t="s">
        <v>128</v>
      </c>
      <c r="G29" s="25" t="s">
        <v>128</v>
      </c>
      <c r="H29" s="25" t="s">
        <v>128</v>
      </c>
      <c r="I29" s="29" t="s">
        <v>193</v>
      </c>
      <c r="J29" s="43" t="s">
        <v>10</v>
      </c>
      <c r="K29" s="27" t="s">
        <v>21</v>
      </c>
      <c r="L29" s="29">
        <v>101.99299999999999</v>
      </c>
      <c r="M29" s="29">
        <v>102.015</v>
      </c>
      <c r="N29" s="29">
        <v>4.1164123506460104</v>
      </c>
      <c r="O29" s="30">
        <v>5.125</v>
      </c>
      <c r="P29" s="27" t="s">
        <v>106</v>
      </c>
      <c r="Q29" s="31">
        <v>2</v>
      </c>
      <c r="R29" s="25" t="s">
        <v>4384</v>
      </c>
      <c r="S29" s="25" t="s">
        <v>128</v>
      </c>
      <c r="T29" s="25" t="s">
        <v>4374</v>
      </c>
      <c r="U29" s="25" t="s">
        <v>128</v>
      </c>
      <c r="V29" s="23" t="s">
        <v>1215</v>
      </c>
      <c r="W29" s="23" t="s">
        <v>8</v>
      </c>
      <c r="X29" s="23" t="s">
        <v>76</v>
      </c>
      <c r="Y29" s="23" t="s">
        <v>1301</v>
      </c>
      <c r="Z29" s="23" t="s">
        <v>1276</v>
      </c>
      <c r="AA29" s="23" t="s">
        <v>107</v>
      </c>
      <c r="AB29" s="23" t="s">
        <v>2639</v>
      </c>
      <c r="AC29" s="25">
        <v>2.1123287671232878</v>
      </c>
      <c r="AD29" s="44">
        <v>1750000000</v>
      </c>
      <c r="AE29" s="33">
        <f>VLOOKUP(J29,Library!A:B,2,0)</f>
        <v>1</v>
      </c>
      <c r="AF29" s="33">
        <f>VLOOKUP(J29,Library!A:G,7,0)</f>
        <v>3</v>
      </c>
      <c r="AG29" s="28">
        <f>VLOOKUP(V29,Library!W:X,2,0)</f>
        <v>3</v>
      </c>
      <c r="AH29" s="28" t="str">
        <f>VLOOKUP(W29,Library!Y:Z,2,0)</f>
        <v>N/A</v>
      </c>
      <c r="AI29" s="28">
        <f>VLOOKUP(X29,Library!AA:AB,2,0)</f>
        <v>3</v>
      </c>
      <c r="AJ29" s="33">
        <f>IF(MAX(AG29,AH29,AI29)=0,VLOOKUP(I29,Library!$J:$P,7,0),MAX(AG29,AH29,AI29))</f>
        <v>3</v>
      </c>
      <c r="AK29" s="33">
        <f t="shared" si="0"/>
        <v>3</v>
      </c>
      <c r="AL29" s="33">
        <f>VLOOKUP(AA29,Library!T:U,2,0)</f>
        <v>1</v>
      </c>
      <c r="AM29" s="34">
        <f t="shared" si="1"/>
        <v>2.2000000000000002</v>
      </c>
      <c r="AN29" s="33">
        <f t="shared" si="2"/>
        <v>3</v>
      </c>
      <c r="AO29" s="28" t="s">
        <v>173</v>
      </c>
      <c r="AP29" s="25" t="s">
        <v>128</v>
      </c>
      <c r="AQ29" s="28" t="s">
        <v>110</v>
      </c>
      <c r="AR29" s="28" t="s">
        <v>194</v>
      </c>
      <c r="AS29" s="28" t="s">
        <v>195</v>
      </c>
      <c r="AT29" s="23" t="s">
        <v>113</v>
      </c>
      <c r="AU29" s="23" t="s">
        <v>114</v>
      </c>
      <c r="AV29" s="25" t="s">
        <v>128</v>
      </c>
      <c r="AW29" s="25" t="s">
        <v>128</v>
      </c>
      <c r="AX29" s="25" t="s">
        <v>128</v>
      </c>
      <c r="AY29" s="25" t="s">
        <v>128</v>
      </c>
      <c r="AZ29" s="25" t="s">
        <v>128</v>
      </c>
      <c r="BA29" s="25" t="s">
        <v>128</v>
      </c>
      <c r="BB29" s="25" t="s">
        <v>128</v>
      </c>
      <c r="BC29" s="25" t="s">
        <v>128</v>
      </c>
      <c r="BD29" s="25" t="s">
        <v>128</v>
      </c>
      <c r="BE29" s="25" t="s">
        <v>128</v>
      </c>
      <c r="BF29" s="25" t="s">
        <v>128</v>
      </c>
      <c r="BG29" s="25" t="s">
        <v>128</v>
      </c>
      <c r="BH29" s="25" t="s">
        <v>113</v>
      </c>
      <c r="BI29" s="23" t="s">
        <v>128</v>
      </c>
      <c r="BJ29" t="s">
        <v>1308</v>
      </c>
      <c r="BK29" s="27" t="s">
        <v>200</v>
      </c>
      <c r="BL29" s="23"/>
    </row>
    <row r="30" spans="1:64" ht="15">
      <c r="A30" s="28">
        <v>42</v>
      </c>
      <c r="B30" s="27" t="s">
        <v>201</v>
      </c>
      <c r="C30" s="28" t="s">
        <v>1408</v>
      </c>
      <c r="D30" s="27" t="s">
        <v>192</v>
      </c>
      <c r="E30" s="42">
        <v>3</v>
      </c>
      <c r="F30" s="25" t="s">
        <v>128</v>
      </c>
      <c r="G30" s="25" t="s">
        <v>128</v>
      </c>
      <c r="H30" s="25" t="s">
        <v>128</v>
      </c>
      <c r="I30" s="29" t="s">
        <v>193</v>
      </c>
      <c r="J30" s="43" t="s">
        <v>10</v>
      </c>
      <c r="K30" s="27" t="s">
        <v>21</v>
      </c>
      <c r="L30" s="29">
        <v>98.855000000000004</v>
      </c>
      <c r="M30" s="29">
        <v>98.896000000000001</v>
      </c>
      <c r="N30" s="29">
        <v>4.228227866724299</v>
      </c>
      <c r="O30" s="30">
        <v>3.875</v>
      </c>
      <c r="P30" s="27" t="s">
        <v>106</v>
      </c>
      <c r="Q30" s="31">
        <v>2</v>
      </c>
      <c r="R30" s="25" t="s">
        <v>4385</v>
      </c>
      <c r="S30" s="25" t="s">
        <v>128</v>
      </c>
      <c r="T30" s="25" t="s">
        <v>4374</v>
      </c>
      <c r="U30" s="25" t="s">
        <v>128</v>
      </c>
      <c r="V30" s="23" t="s">
        <v>8</v>
      </c>
      <c r="W30" s="23" t="s">
        <v>1225</v>
      </c>
      <c r="X30" s="23" t="s">
        <v>76</v>
      </c>
      <c r="Y30" s="23" t="s">
        <v>1301</v>
      </c>
      <c r="Z30" s="23" t="s">
        <v>1276</v>
      </c>
      <c r="AA30" s="23" t="s">
        <v>107</v>
      </c>
      <c r="AB30" s="23" t="s">
        <v>2640</v>
      </c>
      <c r="AC30" s="25">
        <v>3.3780821917808219</v>
      </c>
      <c r="AD30" s="44">
        <v>900000000</v>
      </c>
      <c r="AE30" s="33">
        <f>VLOOKUP(J30,Library!A:B,2,0)</f>
        <v>1</v>
      </c>
      <c r="AF30" s="33">
        <f>VLOOKUP(J30,Library!A:G,7,0)</f>
        <v>3</v>
      </c>
      <c r="AG30" s="28" t="str">
        <f>VLOOKUP(V30,Library!W:X,2,0)</f>
        <v>N/A</v>
      </c>
      <c r="AH30" s="28">
        <f>VLOOKUP(W30,Library!Y:Z,2,0)</f>
        <v>4</v>
      </c>
      <c r="AI30" s="28">
        <f>VLOOKUP(X30,Library!AA:AB,2,0)</f>
        <v>3</v>
      </c>
      <c r="AJ30" s="33">
        <f>IF(MAX(AG30,AH30,AI30)=0,VLOOKUP(I30,Library!$J:$P,7,0),MAX(AG30,AH30,AI30))</f>
        <v>4</v>
      </c>
      <c r="AK30" s="33">
        <f t="shared" si="0"/>
        <v>3</v>
      </c>
      <c r="AL30" s="33">
        <f>VLOOKUP(AA30,Library!T:U,2,0)</f>
        <v>1</v>
      </c>
      <c r="AM30" s="34">
        <f t="shared" si="1"/>
        <v>2.4500000000000002</v>
      </c>
      <c r="AN30" s="33">
        <f t="shared" si="2"/>
        <v>3</v>
      </c>
      <c r="AO30" s="28" t="s">
        <v>136</v>
      </c>
      <c r="AP30" s="25" t="s">
        <v>128</v>
      </c>
      <c r="AQ30" s="28" t="s">
        <v>110</v>
      </c>
      <c r="AR30" s="28" t="s">
        <v>194</v>
      </c>
      <c r="AS30" s="28" t="s">
        <v>195</v>
      </c>
      <c r="AT30" s="23" t="s">
        <v>113</v>
      </c>
      <c r="AU30" s="23" t="s">
        <v>114</v>
      </c>
      <c r="AV30" s="25" t="s">
        <v>128</v>
      </c>
      <c r="AW30" s="25" t="s">
        <v>128</v>
      </c>
      <c r="AX30" s="25" t="s">
        <v>128</v>
      </c>
      <c r="AY30" s="25" t="s">
        <v>128</v>
      </c>
      <c r="AZ30" s="25" t="s">
        <v>128</v>
      </c>
      <c r="BA30" s="25" t="s">
        <v>128</v>
      </c>
      <c r="BB30" s="25" t="s">
        <v>128</v>
      </c>
      <c r="BC30" s="25" t="s">
        <v>128</v>
      </c>
      <c r="BD30" s="25" t="s">
        <v>128</v>
      </c>
      <c r="BE30" s="25" t="s">
        <v>128</v>
      </c>
      <c r="BF30" s="25" t="s">
        <v>128</v>
      </c>
      <c r="BG30" s="25" t="s">
        <v>128</v>
      </c>
      <c r="BH30" s="25" t="s">
        <v>113</v>
      </c>
      <c r="BI30" s="23" t="s">
        <v>128</v>
      </c>
      <c r="BJ30" t="s">
        <v>1308</v>
      </c>
      <c r="BK30" s="27" t="s">
        <v>201</v>
      </c>
      <c r="BL30" s="27"/>
    </row>
    <row r="31" spans="1:64" ht="15">
      <c r="A31" s="28">
        <v>43</v>
      </c>
      <c r="B31" s="27" t="s">
        <v>202</v>
      </c>
      <c r="C31" s="28" t="s">
        <v>1409</v>
      </c>
      <c r="D31" s="27" t="s">
        <v>192</v>
      </c>
      <c r="E31" s="42">
        <v>3</v>
      </c>
      <c r="F31" s="25" t="s">
        <v>128</v>
      </c>
      <c r="G31" s="25" t="s">
        <v>128</v>
      </c>
      <c r="H31" s="25" t="s">
        <v>128</v>
      </c>
      <c r="I31" s="29" t="s">
        <v>193</v>
      </c>
      <c r="J31" s="43" t="s">
        <v>10</v>
      </c>
      <c r="K31" s="27" t="s">
        <v>21</v>
      </c>
      <c r="L31" s="29">
        <v>94.2</v>
      </c>
      <c r="M31" s="29">
        <v>94.224999999999994</v>
      </c>
      <c r="N31" s="29">
        <v>4.3902830109953612</v>
      </c>
      <c r="O31" s="30">
        <v>3</v>
      </c>
      <c r="P31" s="27" t="s">
        <v>106</v>
      </c>
      <c r="Q31" s="31">
        <v>2</v>
      </c>
      <c r="R31" s="25" t="s">
        <v>2866</v>
      </c>
      <c r="S31" s="25" t="s">
        <v>128</v>
      </c>
      <c r="T31" s="25" t="s">
        <v>4374</v>
      </c>
      <c r="U31" s="25" t="s">
        <v>128</v>
      </c>
      <c r="V31" s="23" t="s">
        <v>8</v>
      </c>
      <c r="W31" s="23" t="s">
        <v>1225</v>
      </c>
      <c r="X31" s="23" t="s">
        <v>76</v>
      </c>
      <c r="Y31" s="23" t="s">
        <v>1301</v>
      </c>
      <c r="Z31" s="23" t="s">
        <v>1276</v>
      </c>
      <c r="AA31" s="23" t="s">
        <v>107</v>
      </c>
      <c r="AB31" s="23" t="s">
        <v>2641</v>
      </c>
      <c r="AC31" s="25">
        <v>4.6383561643835618</v>
      </c>
      <c r="AD31" s="44">
        <v>1000000000</v>
      </c>
      <c r="AE31" s="33">
        <f>VLOOKUP(J31,Library!A:B,2,0)</f>
        <v>1</v>
      </c>
      <c r="AF31" s="33">
        <f>VLOOKUP(J31,Library!A:G,7,0)</f>
        <v>3</v>
      </c>
      <c r="AG31" s="28" t="str">
        <f>VLOOKUP(V31,Library!W:X,2,0)</f>
        <v>N/A</v>
      </c>
      <c r="AH31" s="28">
        <f>VLOOKUP(W31,Library!Y:Z,2,0)</f>
        <v>4</v>
      </c>
      <c r="AI31" s="28">
        <f>VLOOKUP(X31,Library!AA:AB,2,0)</f>
        <v>3</v>
      </c>
      <c r="AJ31" s="33">
        <f>IF(MAX(AG31,AH31,AI31)=0,VLOOKUP(I31,Library!$J:$P,7,0),MAX(AG31,AH31,AI31))</f>
        <v>4</v>
      </c>
      <c r="AK31" s="33">
        <f t="shared" si="0"/>
        <v>3</v>
      </c>
      <c r="AL31" s="33">
        <f>VLOOKUP(AA31,Library!T:U,2,0)</f>
        <v>1</v>
      </c>
      <c r="AM31" s="34">
        <f t="shared" si="1"/>
        <v>2.4500000000000002</v>
      </c>
      <c r="AN31" s="33">
        <f t="shared" si="2"/>
        <v>3</v>
      </c>
      <c r="AO31" s="28" t="s">
        <v>136</v>
      </c>
      <c r="AP31" s="25" t="s">
        <v>128</v>
      </c>
      <c r="AQ31" s="28" t="s">
        <v>110</v>
      </c>
      <c r="AR31" s="28" t="s">
        <v>194</v>
      </c>
      <c r="AS31" s="28" t="s">
        <v>195</v>
      </c>
      <c r="AT31" s="23" t="s">
        <v>113</v>
      </c>
      <c r="AU31" s="23" t="s">
        <v>114</v>
      </c>
      <c r="AV31" s="25" t="s">
        <v>128</v>
      </c>
      <c r="AW31" s="25" t="s">
        <v>128</v>
      </c>
      <c r="AX31" s="25" t="s">
        <v>128</v>
      </c>
      <c r="AY31" s="25" t="s">
        <v>128</v>
      </c>
      <c r="AZ31" s="25" t="s">
        <v>128</v>
      </c>
      <c r="BA31" s="25" t="s">
        <v>128</v>
      </c>
      <c r="BB31" s="25" t="s">
        <v>128</v>
      </c>
      <c r="BC31" s="25" t="s">
        <v>128</v>
      </c>
      <c r="BD31" s="25" t="s">
        <v>128</v>
      </c>
      <c r="BE31" s="25" t="s">
        <v>128</v>
      </c>
      <c r="BF31" s="25" t="s">
        <v>128</v>
      </c>
      <c r="BG31" s="25" t="s">
        <v>128</v>
      </c>
      <c r="BH31" s="25" t="s">
        <v>113</v>
      </c>
      <c r="BI31" s="23" t="s">
        <v>128</v>
      </c>
      <c r="BJ31" t="s">
        <v>1308</v>
      </c>
      <c r="BK31" s="27" t="s">
        <v>202</v>
      </c>
      <c r="BL31" s="27"/>
    </row>
    <row r="32" spans="1:64" ht="15">
      <c r="A32" s="28">
        <v>47</v>
      </c>
      <c r="B32" s="27" t="s">
        <v>208</v>
      </c>
      <c r="C32" s="28" t="s">
        <v>1410</v>
      </c>
      <c r="D32" s="27" t="s">
        <v>205</v>
      </c>
      <c r="E32" s="42">
        <v>4</v>
      </c>
      <c r="F32" s="25" t="s">
        <v>109</v>
      </c>
      <c r="G32" s="25" t="s">
        <v>109</v>
      </c>
      <c r="H32" s="25" t="s">
        <v>128</v>
      </c>
      <c r="I32" s="29" t="s">
        <v>209</v>
      </c>
      <c r="J32" s="43" t="s">
        <v>1375</v>
      </c>
      <c r="K32" s="27" t="s">
        <v>21</v>
      </c>
      <c r="L32" s="29">
        <v>99.433999999999997</v>
      </c>
      <c r="M32" s="29">
        <v>99.567999999999998</v>
      </c>
      <c r="N32" s="29">
        <v>9.2274276913463567</v>
      </c>
      <c r="O32" s="30">
        <v>3.4</v>
      </c>
      <c r="P32" s="27" t="s">
        <v>126</v>
      </c>
      <c r="Q32" s="31">
        <v>2</v>
      </c>
      <c r="R32" s="25" t="s">
        <v>210</v>
      </c>
      <c r="S32" s="25" t="s">
        <v>109</v>
      </c>
      <c r="T32" s="25" t="s">
        <v>210</v>
      </c>
      <c r="U32" s="25" t="s">
        <v>128</v>
      </c>
      <c r="V32" s="23" t="s">
        <v>8</v>
      </c>
      <c r="W32" s="23" t="s">
        <v>1229</v>
      </c>
      <c r="X32" s="23" t="s">
        <v>8</v>
      </c>
      <c r="Y32" s="23" t="s">
        <v>1327</v>
      </c>
      <c r="Z32" s="23" t="s">
        <v>1276</v>
      </c>
      <c r="AA32" s="23" t="s">
        <v>107</v>
      </c>
      <c r="AB32" s="23" t="s">
        <v>113</v>
      </c>
      <c r="AC32" s="25" t="s">
        <v>113</v>
      </c>
      <c r="AD32" s="44">
        <v>500000000</v>
      </c>
      <c r="AE32" s="33">
        <f>VLOOKUP(J32,Library!A:B,2,0)</f>
        <v>3</v>
      </c>
      <c r="AF32" s="33">
        <f>VLOOKUP(J32,Library!A:G,7,0)</f>
        <v>3</v>
      </c>
      <c r="AG32" s="28" t="str">
        <f>VLOOKUP(V32,Library!W:X,2,0)</f>
        <v>N/A</v>
      </c>
      <c r="AH32" s="28">
        <f>VLOOKUP(W32,Library!Y:Z,2,0)</f>
        <v>4</v>
      </c>
      <c r="AI32" s="28" t="str">
        <f>VLOOKUP(X32,Library!AA:AB,2,0)</f>
        <v>N/A</v>
      </c>
      <c r="AJ32" s="33">
        <f>IF(MAX(AG32,AH32,AI32)=0,VLOOKUP(I32,Library!$J:$P,7,0),MAX(AG32,AH32,AI32))</f>
        <v>4</v>
      </c>
      <c r="AK32" s="33">
        <f t="shared" si="0"/>
        <v>5</v>
      </c>
      <c r="AL32" s="33">
        <f>VLOOKUP(AA32,Library!T:U,2,0)</f>
        <v>1</v>
      </c>
      <c r="AM32" s="34">
        <f t="shared" si="1"/>
        <v>3.3499999999999996</v>
      </c>
      <c r="AN32" s="33">
        <f t="shared" si="2"/>
        <v>4</v>
      </c>
      <c r="AO32" s="28" t="s">
        <v>136</v>
      </c>
      <c r="AP32" s="25" t="s">
        <v>128</v>
      </c>
      <c r="AQ32" s="28" t="s">
        <v>110</v>
      </c>
      <c r="AR32" s="28" t="s">
        <v>206</v>
      </c>
      <c r="AS32" s="28" t="s">
        <v>207</v>
      </c>
      <c r="AT32" s="23" t="s">
        <v>210</v>
      </c>
      <c r="AU32" s="23" t="s">
        <v>130</v>
      </c>
      <c r="AV32" s="25" t="s">
        <v>128</v>
      </c>
      <c r="AW32" s="25" t="s">
        <v>109</v>
      </c>
      <c r="AX32" s="25" t="s">
        <v>128</v>
      </c>
      <c r="AY32" s="25" t="s">
        <v>128</v>
      </c>
      <c r="AZ32" s="25" t="s">
        <v>128</v>
      </c>
      <c r="BA32" s="25" t="s">
        <v>109</v>
      </c>
      <c r="BB32" s="25" t="s">
        <v>109</v>
      </c>
      <c r="BC32" s="25" t="s">
        <v>109</v>
      </c>
      <c r="BD32" s="25" t="s">
        <v>109</v>
      </c>
      <c r="BE32" s="25" t="s">
        <v>128</v>
      </c>
      <c r="BF32" s="25" t="s">
        <v>128</v>
      </c>
      <c r="BG32" s="25" t="s">
        <v>128</v>
      </c>
      <c r="BH32" s="25" t="s">
        <v>113</v>
      </c>
      <c r="BI32" s="23" t="s">
        <v>128</v>
      </c>
      <c r="BJ32" t="s">
        <v>1292</v>
      </c>
      <c r="BK32" s="27" t="s">
        <v>208</v>
      </c>
      <c r="BL32" s="23"/>
    </row>
    <row r="33" spans="1:64" ht="15">
      <c r="A33" s="28">
        <v>49</v>
      </c>
      <c r="B33" s="27" t="s">
        <v>215</v>
      </c>
      <c r="C33" s="28" t="s">
        <v>1411</v>
      </c>
      <c r="D33" s="27" t="s">
        <v>211</v>
      </c>
      <c r="E33" s="42">
        <v>4</v>
      </c>
      <c r="F33" s="25" t="s">
        <v>109</v>
      </c>
      <c r="G33" s="25" t="s">
        <v>109</v>
      </c>
      <c r="H33" s="25" t="s">
        <v>128</v>
      </c>
      <c r="I33" s="29" t="s">
        <v>212</v>
      </c>
      <c r="J33" s="43" t="s">
        <v>1375</v>
      </c>
      <c r="K33" s="27" t="s">
        <v>21</v>
      </c>
      <c r="L33" s="29">
        <v>99.186000000000007</v>
      </c>
      <c r="M33" s="29">
        <v>99.287000000000006</v>
      </c>
      <c r="N33" s="29">
        <v>8.5273286334941272</v>
      </c>
      <c r="O33" s="30">
        <v>3.65</v>
      </c>
      <c r="P33" s="27" t="s">
        <v>126</v>
      </c>
      <c r="Q33" s="31">
        <v>2</v>
      </c>
      <c r="R33" s="25" t="s">
        <v>4386</v>
      </c>
      <c r="S33" s="25" t="s">
        <v>109</v>
      </c>
      <c r="T33" s="25" t="s">
        <v>216</v>
      </c>
      <c r="U33" s="25" t="s">
        <v>128</v>
      </c>
      <c r="V33" s="23" t="s">
        <v>8</v>
      </c>
      <c r="W33" s="23" t="s">
        <v>1225</v>
      </c>
      <c r="X33" s="23" t="s">
        <v>8</v>
      </c>
      <c r="Y33" s="23" t="s">
        <v>1327</v>
      </c>
      <c r="Z33" s="23" t="s">
        <v>1276</v>
      </c>
      <c r="AA33" s="23" t="s">
        <v>107</v>
      </c>
      <c r="AB33" s="23" t="s">
        <v>113</v>
      </c>
      <c r="AC33" s="25" t="s">
        <v>113</v>
      </c>
      <c r="AD33" s="44">
        <v>500000000</v>
      </c>
      <c r="AE33" s="33">
        <f>VLOOKUP(J33,Library!A:B,2,0)</f>
        <v>3</v>
      </c>
      <c r="AF33" s="33">
        <f>VLOOKUP(J33,Library!A:G,7,0)</f>
        <v>3</v>
      </c>
      <c r="AG33" s="28" t="str">
        <f>VLOOKUP(V33,Library!W:X,2,0)</f>
        <v>N/A</v>
      </c>
      <c r="AH33" s="28">
        <f>VLOOKUP(W33,Library!Y:Z,2,0)</f>
        <v>4</v>
      </c>
      <c r="AI33" s="28" t="str">
        <f>VLOOKUP(X33,Library!AA:AB,2,0)</f>
        <v>N/A</v>
      </c>
      <c r="AJ33" s="33">
        <f>IF(MAX(AG33,AH33,AI33)=0,VLOOKUP(I33,Library!$J:$P,7,0),MAX(AG33,AH33,AI33))</f>
        <v>4</v>
      </c>
      <c r="AK33" s="33">
        <f t="shared" si="0"/>
        <v>5</v>
      </c>
      <c r="AL33" s="33">
        <f>VLOOKUP(AA33,Library!T:U,2,0)</f>
        <v>1</v>
      </c>
      <c r="AM33" s="34">
        <f t="shared" si="1"/>
        <v>3.3499999999999996</v>
      </c>
      <c r="AN33" s="33">
        <f t="shared" si="2"/>
        <v>4</v>
      </c>
      <c r="AO33" s="28" t="s">
        <v>127</v>
      </c>
      <c r="AP33" s="25" t="s">
        <v>128</v>
      </c>
      <c r="AQ33" s="28" t="s">
        <v>110</v>
      </c>
      <c r="AR33" s="28" t="s">
        <v>213</v>
      </c>
      <c r="AS33" s="28" t="s">
        <v>214</v>
      </c>
      <c r="AT33" s="23" t="s">
        <v>216</v>
      </c>
      <c r="AU33" s="23" t="s">
        <v>130</v>
      </c>
      <c r="AV33" s="25" t="s">
        <v>128</v>
      </c>
      <c r="AW33" s="25" t="s">
        <v>109</v>
      </c>
      <c r="AX33" s="25" t="s">
        <v>128</v>
      </c>
      <c r="AY33" s="25" t="s">
        <v>128</v>
      </c>
      <c r="AZ33" s="25" t="s">
        <v>128</v>
      </c>
      <c r="BA33" s="25" t="s">
        <v>109</v>
      </c>
      <c r="BB33" s="25" t="s">
        <v>109</v>
      </c>
      <c r="BC33" s="25" t="s">
        <v>109</v>
      </c>
      <c r="BD33" s="25" t="s">
        <v>109</v>
      </c>
      <c r="BE33" s="25" t="s">
        <v>128</v>
      </c>
      <c r="BF33" s="25" t="s">
        <v>128</v>
      </c>
      <c r="BG33" s="25" t="s">
        <v>128</v>
      </c>
      <c r="BH33" s="25" t="s">
        <v>113</v>
      </c>
      <c r="BI33" s="23" t="s">
        <v>128</v>
      </c>
      <c r="BJ33" t="s">
        <v>1292</v>
      </c>
      <c r="BK33" s="27" t="s">
        <v>215</v>
      </c>
      <c r="BL33" s="23"/>
    </row>
    <row r="34" spans="1:64" ht="15">
      <c r="A34" s="28">
        <v>50</v>
      </c>
      <c r="B34" s="27" t="s">
        <v>217</v>
      </c>
      <c r="C34" s="28" t="s">
        <v>1412</v>
      </c>
      <c r="D34" s="27" t="s">
        <v>218</v>
      </c>
      <c r="E34" s="42">
        <v>3</v>
      </c>
      <c r="F34" s="25" t="s">
        <v>128</v>
      </c>
      <c r="G34" s="25" t="s">
        <v>128</v>
      </c>
      <c r="H34" s="25" t="s">
        <v>128</v>
      </c>
      <c r="I34" s="29" t="s">
        <v>219</v>
      </c>
      <c r="J34" s="43" t="s">
        <v>10</v>
      </c>
      <c r="K34" s="27" t="s">
        <v>21</v>
      </c>
      <c r="L34" s="29">
        <v>99.88</v>
      </c>
      <c r="M34" s="29">
        <v>99.909000000000006</v>
      </c>
      <c r="N34" s="29">
        <v>3.9608419921022895</v>
      </c>
      <c r="O34" s="30">
        <v>3.875</v>
      </c>
      <c r="P34" s="27" t="s">
        <v>106</v>
      </c>
      <c r="Q34" s="31">
        <v>2</v>
      </c>
      <c r="R34" s="25" t="s">
        <v>4387</v>
      </c>
      <c r="S34" s="25" t="s">
        <v>128</v>
      </c>
      <c r="T34" s="25" t="s">
        <v>4374</v>
      </c>
      <c r="U34" s="25" t="s">
        <v>128</v>
      </c>
      <c r="V34" s="23" t="s">
        <v>1215</v>
      </c>
      <c r="W34" s="23" t="s">
        <v>1216</v>
      </c>
      <c r="X34" s="23" t="s">
        <v>8</v>
      </c>
      <c r="Y34" s="23" t="s">
        <v>1301</v>
      </c>
      <c r="Z34" s="23" t="s">
        <v>113</v>
      </c>
      <c r="AA34" s="23" t="s">
        <v>107</v>
      </c>
      <c r="AB34" s="23" t="s">
        <v>2643</v>
      </c>
      <c r="AC34" s="25">
        <v>1.0712328767123287</v>
      </c>
      <c r="AD34" s="44">
        <v>750000000</v>
      </c>
      <c r="AE34" s="33">
        <f>VLOOKUP(J34,Library!A:B,2,0)</f>
        <v>1</v>
      </c>
      <c r="AF34" s="33">
        <f>VLOOKUP(J34,Library!A:G,7,0)</f>
        <v>3</v>
      </c>
      <c r="AG34" s="28">
        <f>VLOOKUP(V34,Library!W:X,2,0)</f>
        <v>3</v>
      </c>
      <c r="AH34" s="28">
        <f>VLOOKUP(W34,Library!Y:Z,2,0)</f>
        <v>3</v>
      </c>
      <c r="AI34" s="28" t="str">
        <f>VLOOKUP(X34,Library!AA:AB,2,0)</f>
        <v>N/A</v>
      </c>
      <c r="AJ34" s="33">
        <f>IF(MAX(AG34,AH34,AI34)=0,VLOOKUP(I34,Library!$J:$P,7,0),MAX(AG34,AH34,AI34))</f>
        <v>3</v>
      </c>
      <c r="AK34" s="33">
        <f t="shared" si="0"/>
        <v>3</v>
      </c>
      <c r="AL34" s="33">
        <f>VLOOKUP(AA34,Library!T:U,2,0)</f>
        <v>1</v>
      </c>
      <c r="AM34" s="34">
        <f t="shared" si="1"/>
        <v>2.2000000000000002</v>
      </c>
      <c r="AN34" s="33">
        <f t="shared" si="2"/>
        <v>3</v>
      </c>
      <c r="AO34" s="28" t="s">
        <v>136</v>
      </c>
      <c r="AP34" s="25" t="s">
        <v>128</v>
      </c>
      <c r="AQ34" s="28" t="s">
        <v>110</v>
      </c>
      <c r="AR34" s="28" t="s">
        <v>220</v>
      </c>
      <c r="AS34" s="28" t="s">
        <v>221</v>
      </c>
      <c r="AT34" s="23" t="s">
        <v>113</v>
      </c>
      <c r="AU34" s="23" t="s">
        <v>114</v>
      </c>
      <c r="AV34" s="25" t="s">
        <v>128</v>
      </c>
      <c r="AW34" s="25" t="s">
        <v>128</v>
      </c>
      <c r="AX34" s="25" t="s">
        <v>128</v>
      </c>
      <c r="AY34" s="25" t="s">
        <v>128</v>
      </c>
      <c r="AZ34" s="25" t="s">
        <v>128</v>
      </c>
      <c r="BA34" s="25" t="s">
        <v>128</v>
      </c>
      <c r="BB34" s="25" t="s">
        <v>128</v>
      </c>
      <c r="BC34" s="25" t="s">
        <v>128</v>
      </c>
      <c r="BD34" s="25" t="s">
        <v>128</v>
      </c>
      <c r="BE34" s="25" t="s">
        <v>128</v>
      </c>
      <c r="BF34" s="25" t="s">
        <v>128</v>
      </c>
      <c r="BG34" s="25" t="s">
        <v>128</v>
      </c>
      <c r="BH34" s="25" t="s">
        <v>113</v>
      </c>
      <c r="BI34" s="23" t="s">
        <v>128</v>
      </c>
      <c r="BJ34" t="s">
        <v>4363</v>
      </c>
      <c r="BK34" s="27" t="s">
        <v>217</v>
      </c>
      <c r="BL34" s="23"/>
    </row>
    <row r="35" spans="1:64" ht="15">
      <c r="A35" s="28">
        <v>51</v>
      </c>
      <c r="B35" s="23" t="s">
        <v>222</v>
      </c>
      <c r="C35" s="28" t="s">
        <v>1413</v>
      </c>
      <c r="D35" s="27" t="s">
        <v>218</v>
      </c>
      <c r="E35" s="42">
        <v>2</v>
      </c>
      <c r="F35" s="25" t="s">
        <v>128</v>
      </c>
      <c r="G35" s="25" t="s">
        <v>128</v>
      </c>
      <c r="H35" s="25" t="s">
        <v>128</v>
      </c>
      <c r="I35" s="29" t="s">
        <v>219</v>
      </c>
      <c r="J35" s="43" t="s">
        <v>10</v>
      </c>
      <c r="K35" s="27" t="s">
        <v>21</v>
      </c>
      <c r="L35" s="29">
        <v>99.882999999999996</v>
      </c>
      <c r="M35" s="29">
        <v>99.905000000000001</v>
      </c>
      <c r="N35" s="29">
        <v>3.9465452833898511</v>
      </c>
      <c r="O35" s="30">
        <v>3.7</v>
      </c>
      <c r="P35" s="27" t="s">
        <v>106</v>
      </c>
      <c r="Q35" s="31">
        <v>2</v>
      </c>
      <c r="R35" s="25" t="s">
        <v>265</v>
      </c>
      <c r="S35" s="25" t="s">
        <v>128</v>
      </c>
      <c r="T35" s="25" t="s">
        <v>4374</v>
      </c>
      <c r="U35" s="25" t="s">
        <v>128</v>
      </c>
      <c r="V35" s="23" t="s">
        <v>1215</v>
      </c>
      <c r="W35" s="23" t="s">
        <v>1216</v>
      </c>
      <c r="X35" s="23" t="s">
        <v>8</v>
      </c>
      <c r="Y35" s="23" t="s">
        <v>1301</v>
      </c>
      <c r="Z35" s="23" t="s">
        <v>113</v>
      </c>
      <c r="AA35" s="23" t="s">
        <v>107</v>
      </c>
      <c r="AB35" s="23" t="s">
        <v>265</v>
      </c>
      <c r="AC35" s="25">
        <v>0.36164383561643837</v>
      </c>
      <c r="AD35" s="32">
        <v>750000000</v>
      </c>
      <c r="AE35" s="33">
        <f>VLOOKUP(J35,Library!A:B,2,0)</f>
        <v>1</v>
      </c>
      <c r="AF35" s="33">
        <f>VLOOKUP(J35,Library!A:G,7,0)</f>
        <v>3</v>
      </c>
      <c r="AG35" s="28">
        <f>VLOOKUP(V35,Library!W:X,2,0)</f>
        <v>3</v>
      </c>
      <c r="AH35" s="28">
        <f>VLOOKUP(W35,Library!Y:Z,2,0)</f>
        <v>3</v>
      </c>
      <c r="AI35" s="28" t="str">
        <f>VLOOKUP(X35,Library!AA:AB,2,0)</f>
        <v>N/A</v>
      </c>
      <c r="AJ35" s="33">
        <f>IF(MAX(AG35,AH35,AI35)=0,VLOOKUP(I35,Library!$J:$P,7,0),MAX(AG35,AH35,AI35))</f>
        <v>3</v>
      </c>
      <c r="AK35" s="33">
        <f t="shared" si="0"/>
        <v>2</v>
      </c>
      <c r="AL35" s="33">
        <f>VLOOKUP(AA35,Library!T:U,2,0)</f>
        <v>1</v>
      </c>
      <c r="AM35" s="34">
        <f t="shared" si="1"/>
        <v>2.1</v>
      </c>
      <c r="AN35" s="33">
        <f t="shared" si="2"/>
        <v>2</v>
      </c>
      <c r="AO35" s="28" t="s">
        <v>127</v>
      </c>
      <c r="AP35" s="25" t="s">
        <v>128</v>
      </c>
      <c r="AQ35" s="28" t="s">
        <v>110</v>
      </c>
      <c r="AR35" s="28" t="s">
        <v>220</v>
      </c>
      <c r="AS35" s="28" t="s">
        <v>221</v>
      </c>
      <c r="AT35" s="23" t="s">
        <v>113</v>
      </c>
      <c r="AU35" s="23" t="s">
        <v>114</v>
      </c>
      <c r="AV35" s="25" t="s">
        <v>128</v>
      </c>
      <c r="AW35" s="25" t="s">
        <v>128</v>
      </c>
      <c r="AX35" s="25" t="s">
        <v>128</v>
      </c>
      <c r="AY35" s="25" t="s">
        <v>128</v>
      </c>
      <c r="AZ35" s="25" t="s">
        <v>128</v>
      </c>
      <c r="BA35" s="25" t="s">
        <v>128</v>
      </c>
      <c r="BB35" s="25" t="s">
        <v>128</v>
      </c>
      <c r="BC35" s="25" t="s">
        <v>128</v>
      </c>
      <c r="BD35" s="25" t="s">
        <v>128</v>
      </c>
      <c r="BE35" s="25" t="s">
        <v>128</v>
      </c>
      <c r="BF35" s="25" t="s">
        <v>128</v>
      </c>
      <c r="BG35" s="25" t="s">
        <v>128</v>
      </c>
      <c r="BH35" s="25" t="s">
        <v>113</v>
      </c>
      <c r="BI35" s="23" t="s">
        <v>128</v>
      </c>
      <c r="BJ35" t="s">
        <v>4363</v>
      </c>
      <c r="BK35" s="23" t="s">
        <v>222</v>
      </c>
      <c r="BL35" s="23"/>
    </row>
    <row r="36" spans="1:64" ht="15">
      <c r="A36" s="28">
        <v>52</v>
      </c>
      <c r="B36" s="27" t="s">
        <v>223</v>
      </c>
      <c r="C36" s="28" t="s">
        <v>1414</v>
      </c>
      <c r="D36" s="27" t="s">
        <v>218</v>
      </c>
      <c r="E36" s="42">
        <v>3</v>
      </c>
      <c r="F36" s="25" t="s">
        <v>128</v>
      </c>
      <c r="G36" s="25" t="s">
        <v>128</v>
      </c>
      <c r="H36" s="25" t="s">
        <v>128</v>
      </c>
      <c r="I36" s="29" t="s">
        <v>219</v>
      </c>
      <c r="J36" s="43" t="s">
        <v>10</v>
      </c>
      <c r="K36" s="27" t="s">
        <v>21</v>
      </c>
      <c r="L36" s="29">
        <v>95.402000000000001</v>
      </c>
      <c r="M36" s="29">
        <v>95.475999999999999</v>
      </c>
      <c r="N36" s="29">
        <v>4.0702248321331771</v>
      </c>
      <c r="O36" s="30">
        <v>2.85</v>
      </c>
      <c r="P36" s="27" t="s">
        <v>106</v>
      </c>
      <c r="Q36" s="31">
        <v>2</v>
      </c>
      <c r="R36" s="25" t="s">
        <v>630</v>
      </c>
      <c r="S36" s="25" t="s">
        <v>128</v>
      </c>
      <c r="T36" s="25" t="s">
        <v>4374</v>
      </c>
      <c r="U36" s="25" t="s">
        <v>128</v>
      </c>
      <c r="V36" s="23" t="s">
        <v>1215</v>
      </c>
      <c r="W36" s="23" t="s">
        <v>1216</v>
      </c>
      <c r="X36" s="23" t="s">
        <v>8</v>
      </c>
      <c r="Y36" s="23" t="s">
        <v>1301</v>
      </c>
      <c r="Z36" s="23" t="s">
        <v>113</v>
      </c>
      <c r="AA36" s="23" t="s">
        <v>107</v>
      </c>
      <c r="AB36" s="23" t="s">
        <v>2644</v>
      </c>
      <c r="AC36" s="25">
        <v>4.065753424657534</v>
      </c>
      <c r="AD36" s="44">
        <v>700000000</v>
      </c>
      <c r="AE36" s="33">
        <f>VLOOKUP(J36,Library!A:B,2,0)</f>
        <v>1</v>
      </c>
      <c r="AF36" s="33">
        <f>VLOOKUP(J36,Library!A:G,7,0)</f>
        <v>3</v>
      </c>
      <c r="AG36" s="28">
        <f>VLOOKUP(V36,Library!W:X,2,0)</f>
        <v>3</v>
      </c>
      <c r="AH36" s="28">
        <f>VLOOKUP(W36,Library!Y:Z,2,0)</f>
        <v>3</v>
      </c>
      <c r="AI36" s="28" t="str">
        <f>VLOOKUP(X36,Library!AA:AB,2,0)</f>
        <v>N/A</v>
      </c>
      <c r="AJ36" s="33">
        <f>IF(MAX(AG36,AH36,AI36)=0,VLOOKUP(I36,Library!$J:$P,7,0),MAX(AG36,AH36,AI36))</f>
        <v>3</v>
      </c>
      <c r="AK36" s="33">
        <f t="shared" si="0"/>
        <v>3</v>
      </c>
      <c r="AL36" s="33">
        <f>VLOOKUP(AA36,Library!T:U,2,0)</f>
        <v>1</v>
      </c>
      <c r="AM36" s="34">
        <f t="shared" si="1"/>
        <v>2.2000000000000002</v>
      </c>
      <c r="AN36" s="33">
        <f t="shared" si="2"/>
        <v>3</v>
      </c>
      <c r="AO36" s="28" t="s">
        <v>136</v>
      </c>
      <c r="AP36" s="25" t="s">
        <v>128</v>
      </c>
      <c r="AQ36" s="28" t="s">
        <v>110</v>
      </c>
      <c r="AR36" s="28" t="s">
        <v>220</v>
      </c>
      <c r="AS36" s="28" t="s">
        <v>221</v>
      </c>
      <c r="AT36" s="23" t="s">
        <v>113</v>
      </c>
      <c r="AU36" s="23" t="s">
        <v>114</v>
      </c>
      <c r="AV36" s="25" t="s">
        <v>128</v>
      </c>
      <c r="AW36" s="25" t="s">
        <v>128</v>
      </c>
      <c r="AX36" s="25" t="s">
        <v>128</v>
      </c>
      <c r="AY36" s="25" t="s">
        <v>128</v>
      </c>
      <c r="AZ36" s="25" t="s">
        <v>128</v>
      </c>
      <c r="BA36" s="25" t="s">
        <v>128</v>
      </c>
      <c r="BB36" s="25" t="s">
        <v>128</v>
      </c>
      <c r="BC36" s="25" t="s">
        <v>128</v>
      </c>
      <c r="BD36" s="25" t="s">
        <v>128</v>
      </c>
      <c r="BE36" s="25" t="s">
        <v>128</v>
      </c>
      <c r="BF36" s="25" t="s">
        <v>128</v>
      </c>
      <c r="BG36" s="25" t="s">
        <v>128</v>
      </c>
      <c r="BH36" s="25" t="s">
        <v>113</v>
      </c>
      <c r="BI36" s="23" t="s">
        <v>128</v>
      </c>
      <c r="BJ36" t="s">
        <v>4363</v>
      </c>
      <c r="BK36" s="27" t="s">
        <v>223</v>
      </c>
      <c r="BL36" s="27"/>
    </row>
    <row r="37" spans="1:64" ht="15">
      <c r="A37" s="28">
        <v>54</v>
      </c>
      <c r="B37" s="23" t="s">
        <v>228</v>
      </c>
      <c r="C37" s="28" t="s">
        <v>1415</v>
      </c>
      <c r="D37" s="27" t="s">
        <v>224</v>
      </c>
      <c r="E37" s="42">
        <v>3</v>
      </c>
      <c r="F37" s="25" t="s">
        <v>109</v>
      </c>
      <c r="G37" s="25" t="s">
        <v>128</v>
      </c>
      <c r="H37" s="25" t="s">
        <v>128</v>
      </c>
      <c r="I37" s="29" t="s">
        <v>225</v>
      </c>
      <c r="J37" s="43" t="s">
        <v>3635</v>
      </c>
      <c r="K37" s="27" t="s">
        <v>21</v>
      </c>
      <c r="L37" s="29">
        <v>91.626000000000005</v>
      </c>
      <c r="M37" s="29">
        <v>91.713999999999999</v>
      </c>
      <c r="N37" s="29">
        <v>4.1529275761101072</v>
      </c>
      <c r="O37" s="30">
        <v>2.2000000000000002</v>
      </c>
      <c r="P37" s="27" t="s">
        <v>106</v>
      </c>
      <c r="Q37" s="31">
        <v>2</v>
      </c>
      <c r="R37" s="25" t="s">
        <v>2811</v>
      </c>
      <c r="S37" s="25" t="s">
        <v>109</v>
      </c>
      <c r="T37" s="25" t="s">
        <v>3108</v>
      </c>
      <c r="U37" s="25" t="s">
        <v>128</v>
      </c>
      <c r="V37" s="23" t="s">
        <v>1215</v>
      </c>
      <c r="W37" s="23" t="s">
        <v>8</v>
      </c>
      <c r="X37" s="23" t="s">
        <v>1215</v>
      </c>
      <c r="Y37" s="23" t="s">
        <v>1301</v>
      </c>
      <c r="Z37" s="23" t="s">
        <v>1276</v>
      </c>
      <c r="AA37" s="23" t="s">
        <v>107</v>
      </c>
      <c r="AB37" s="23" t="s">
        <v>2645</v>
      </c>
      <c r="AC37" s="25">
        <v>4.7178082191780826</v>
      </c>
      <c r="AD37" s="32">
        <v>500000000</v>
      </c>
      <c r="AE37" s="33">
        <f>VLOOKUP(J37,Library!A:B,2,0)</f>
        <v>1</v>
      </c>
      <c r="AF37" s="33">
        <f>VLOOKUP(J37,Library!A:G,7,0)</f>
        <v>3</v>
      </c>
      <c r="AG37" s="28">
        <f>VLOOKUP(V37,Library!W:X,2,0)</f>
        <v>3</v>
      </c>
      <c r="AH37" s="28" t="str">
        <f>VLOOKUP(W37,Library!Y:Z,2,0)</f>
        <v>N/A</v>
      </c>
      <c r="AI37" s="28">
        <f>VLOOKUP(X37,Library!AA:AB,2,0)</f>
        <v>3</v>
      </c>
      <c r="AJ37" s="33">
        <f>IF(MAX(AG37,AH37,AI37)=0,VLOOKUP(I37,Library!$J:$P,7,0),MAX(AG37,AH37,AI37))</f>
        <v>3</v>
      </c>
      <c r="AK37" s="33">
        <f t="shared" si="0"/>
        <v>3</v>
      </c>
      <c r="AL37" s="33">
        <f>VLOOKUP(AA37,Library!T:U,2,0)</f>
        <v>1</v>
      </c>
      <c r="AM37" s="34">
        <f t="shared" si="1"/>
        <v>2.2000000000000002</v>
      </c>
      <c r="AN37" s="33">
        <f t="shared" si="2"/>
        <v>3</v>
      </c>
      <c r="AO37" s="28" t="s">
        <v>127</v>
      </c>
      <c r="AP37" s="25" t="s">
        <v>128</v>
      </c>
      <c r="AQ37" s="28" t="s">
        <v>110</v>
      </c>
      <c r="AR37" s="28" t="s">
        <v>226</v>
      </c>
      <c r="AS37" s="28" t="s">
        <v>227</v>
      </c>
      <c r="AT37" s="23" t="s">
        <v>3108</v>
      </c>
      <c r="AU37" s="23" t="s">
        <v>35</v>
      </c>
      <c r="AV37" s="25" t="s">
        <v>128</v>
      </c>
      <c r="AW37" s="25" t="s">
        <v>128</v>
      </c>
      <c r="AX37" s="25" t="s">
        <v>128</v>
      </c>
      <c r="AY37" s="25" t="s">
        <v>128</v>
      </c>
      <c r="AZ37" s="25" t="s">
        <v>128</v>
      </c>
      <c r="BA37" s="25" t="s">
        <v>128</v>
      </c>
      <c r="BB37" s="25" t="s">
        <v>128</v>
      </c>
      <c r="BC37" s="25" t="s">
        <v>128</v>
      </c>
      <c r="BD37" s="25" t="s">
        <v>128</v>
      </c>
      <c r="BE37" s="25" t="s">
        <v>128</v>
      </c>
      <c r="BF37" s="25" t="s">
        <v>128</v>
      </c>
      <c r="BG37" s="25" t="s">
        <v>128</v>
      </c>
      <c r="BH37" s="25" t="s">
        <v>113</v>
      </c>
      <c r="BI37" s="23" t="s">
        <v>128</v>
      </c>
      <c r="BJ37" t="s">
        <v>4364</v>
      </c>
      <c r="BK37" s="23" t="s">
        <v>228</v>
      </c>
      <c r="BL37" s="27"/>
    </row>
    <row r="38" spans="1:64" ht="15">
      <c r="A38" s="28">
        <v>57</v>
      </c>
      <c r="B38" s="23" t="s">
        <v>233</v>
      </c>
      <c r="C38" s="28" t="s">
        <v>1416</v>
      </c>
      <c r="D38" s="27" t="s">
        <v>229</v>
      </c>
      <c r="E38" s="42">
        <v>3</v>
      </c>
      <c r="F38" s="25" t="s">
        <v>128</v>
      </c>
      <c r="G38" s="25" t="s">
        <v>128</v>
      </c>
      <c r="H38" s="25" t="s">
        <v>128</v>
      </c>
      <c r="I38" s="29" t="s">
        <v>230</v>
      </c>
      <c r="J38" s="43" t="s">
        <v>10</v>
      </c>
      <c r="K38" s="27" t="s">
        <v>21</v>
      </c>
      <c r="L38" s="29">
        <v>100.03</v>
      </c>
      <c r="M38" s="29">
        <v>100.071</v>
      </c>
      <c r="N38" s="29">
        <v>4.0460773238789969</v>
      </c>
      <c r="O38" s="30">
        <v>4.2</v>
      </c>
      <c r="P38" s="27" t="s">
        <v>106</v>
      </c>
      <c r="Q38" s="31">
        <v>2</v>
      </c>
      <c r="R38" s="25" t="s">
        <v>2646</v>
      </c>
      <c r="S38" s="25" t="s">
        <v>128</v>
      </c>
      <c r="T38" s="25" t="s">
        <v>4374</v>
      </c>
      <c r="U38" s="25" t="s">
        <v>128</v>
      </c>
      <c r="V38" s="23" t="s">
        <v>8</v>
      </c>
      <c r="W38" s="23" t="s">
        <v>1220</v>
      </c>
      <c r="X38" s="23" t="s">
        <v>1219</v>
      </c>
      <c r="Y38" s="23" t="s">
        <v>1301</v>
      </c>
      <c r="Z38" s="23" t="s">
        <v>1276</v>
      </c>
      <c r="AA38" s="23" t="s">
        <v>107</v>
      </c>
      <c r="AB38" s="23" t="s">
        <v>2646</v>
      </c>
      <c r="AC38" s="25">
        <v>0.47945205479452052</v>
      </c>
      <c r="AD38" s="32">
        <v>700000000</v>
      </c>
      <c r="AE38" s="33">
        <f>VLOOKUP(J38,Library!A:B,2,0)</f>
        <v>1</v>
      </c>
      <c r="AF38" s="33">
        <f>VLOOKUP(J38,Library!A:G,7,0)</f>
        <v>3</v>
      </c>
      <c r="AG38" s="28" t="str">
        <f>VLOOKUP(V38,Library!W:X,2,0)</f>
        <v>N/A</v>
      </c>
      <c r="AH38" s="28">
        <f>VLOOKUP(W38,Library!Y:Z,2,0)</f>
        <v>4</v>
      </c>
      <c r="AI38" s="28">
        <f>VLOOKUP(X38,Library!AA:AB,2,0)</f>
        <v>4</v>
      </c>
      <c r="AJ38" s="33">
        <f>IF(MAX(AG38,AH38,AI38)=0,VLOOKUP(I38,Library!$J:$P,7,0),MAX(AG38,AH38,AI38))</f>
        <v>4</v>
      </c>
      <c r="AK38" s="33">
        <f t="shared" si="0"/>
        <v>2</v>
      </c>
      <c r="AL38" s="33">
        <f>VLOOKUP(AA38,Library!T:U,2,0)</f>
        <v>1</v>
      </c>
      <c r="AM38" s="34">
        <f t="shared" si="1"/>
        <v>2.35</v>
      </c>
      <c r="AN38" s="33">
        <f t="shared" si="2"/>
        <v>3</v>
      </c>
      <c r="AO38" s="28" t="s">
        <v>136</v>
      </c>
      <c r="AP38" s="25" t="s">
        <v>128</v>
      </c>
      <c r="AQ38" s="28" t="s">
        <v>110</v>
      </c>
      <c r="AR38" s="28" t="s">
        <v>231</v>
      </c>
      <c r="AS38" s="28" t="s">
        <v>232</v>
      </c>
      <c r="AT38" s="23" t="s">
        <v>113</v>
      </c>
      <c r="AU38" s="23" t="s">
        <v>114</v>
      </c>
      <c r="AV38" s="25" t="s">
        <v>128</v>
      </c>
      <c r="AW38" s="25" t="s">
        <v>128</v>
      </c>
      <c r="AX38" s="25" t="s">
        <v>128</v>
      </c>
      <c r="AY38" s="25" t="s">
        <v>128</v>
      </c>
      <c r="AZ38" s="25" t="s">
        <v>128</v>
      </c>
      <c r="BA38" s="25" t="s">
        <v>128</v>
      </c>
      <c r="BB38" s="25" t="s">
        <v>128</v>
      </c>
      <c r="BC38" s="25" t="s">
        <v>128</v>
      </c>
      <c r="BD38" s="25" t="s">
        <v>128</v>
      </c>
      <c r="BE38" s="25" t="s">
        <v>128</v>
      </c>
      <c r="BF38" s="25" t="s">
        <v>128</v>
      </c>
      <c r="BG38" s="25" t="s">
        <v>128</v>
      </c>
      <c r="BH38" s="25" t="s">
        <v>113</v>
      </c>
      <c r="BI38" s="23" t="s">
        <v>128</v>
      </c>
      <c r="BJ38" t="s">
        <v>1308</v>
      </c>
      <c r="BK38" s="23" t="s">
        <v>233</v>
      </c>
      <c r="BL38" s="27"/>
    </row>
    <row r="39" spans="1:64" ht="15">
      <c r="A39" s="28">
        <v>60</v>
      </c>
      <c r="B39" s="27" t="s">
        <v>239</v>
      </c>
      <c r="C39" s="28" t="s">
        <v>1417</v>
      </c>
      <c r="D39" s="27" t="s">
        <v>235</v>
      </c>
      <c r="E39" s="42">
        <v>3</v>
      </c>
      <c r="F39" s="25" t="s">
        <v>109</v>
      </c>
      <c r="G39" s="25" t="s">
        <v>128</v>
      </c>
      <c r="H39" s="25" t="s">
        <v>128</v>
      </c>
      <c r="I39" s="29" t="s">
        <v>236</v>
      </c>
      <c r="J39" s="43" t="s">
        <v>3635</v>
      </c>
      <c r="K39" s="27" t="s">
        <v>21</v>
      </c>
      <c r="L39" s="29">
        <v>99.352999999999994</v>
      </c>
      <c r="M39" s="29">
        <v>99.369</v>
      </c>
      <c r="N39" s="29">
        <v>4.0448663418766913</v>
      </c>
      <c r="O39" s="30">
        <v>2.125</v>
      </c>
      <c r="P39" s="27" t="s">
        <v>106</v>
      </c>
      <c r="Q39" s="31">
        <v>2</v>
      </c>
      <c r="R39" s="25" t="s">
        <v>2647</v>
      </c>
      <c r="S39" s="25" t="s">
        <v>109</v>
      </c>
      <c r="T39" s="25" t="s">
        <v>240</v>
      </c>
      <c r="U39" s="25" t="s">
        <v>128</v>
      </c>
      <c r="V39" s="23" t="s">
        <v>8</v>
      </c>
      <c r="W39" s="23" t="s">
        <v>8</v>
      </c>
      <c r="X39" s="23" t="s">
        <v>1219</v>
      </c>
      <c r="Y39" s="23" t="s">
        <v>1301</v>
      </c>
      <c r="Z39" s="23" t="s">
        <v>1276</v>
      </c>
      <c r="AA39" s="23" t="s">
        <v>107</v>
      </c>
      <c r="AB39" s="23" t="s">
        <v>2647</v>
      </c>
      <c r="AC39" s="25">
        <v>0.33150684931506852</v>
      </c>
      <c r="AD39" s="44">
        <v>800000000</v>
      </c>
      <c r="AE39" s="33">
        <f>VLOOKUP(J39,Library!A:B,2,0)</f>
        <v>1</v>
      </c>
      <c r="AF39" s="33">
        <f>VLOOKUP(J39,Library!A:G,7,0)</f>
        <v>3</v>
      </c>
      <c r="AG39" s="28" t="str">
        <f>VLOOKUP(V39,Library!W:X,2,0)</f>
        <v>N/A</v>
      </c>
      <c r="AH39" s="28" t="str">
        <f>VLOOKUP(W39,Library!Y:Z,2,0)</f>
        <v>N/A</v>
      </c>
      <c r="AI39" s="28">
        <f>VLOOKUP(X39,Library!AA:AB,2,0)</f>
        <v>4</v>
      </c>
      <c r="AJ39" s="33">
        <f>IF(MAX(AG39,AH39,AI39)=0,VLOOKUP(I39,Library!$J:$P,7,0),MAX(AG39,AH39,AI39))</f>
        <v>4</v>
      </c>
      <c r="AK39" s="33">
        <f t="shared" si="0"/>
        <v>2</v>
      </c>
      <c r="AL39" s="33">
        <f>VLOOKUP(AA39,Library!T:U,2,0)</f>
        <v>1</v>
      </c>
      <c r="AM39" s="34">
        <f t="shared" si="1"/>
        <v>2.35</v>
      </c>
      <c r="AN39" s="33">
        <f t="shared" si="2"/>
        <v>3</v>
      </c>
      <c r="AO39" s="28" t="s">
        <v>136</v>
      </c>
      <c r="AP39" s="25" t="s">
        <v>128</v>
      </c>
      <c r="AQ39" s="28" t="s">
        <v>110</v>
      </c>
      <c r="AR39" s="28" t="s">
        <v>237</v>
      </c>
      <c r="AS39" s="28" t="s">
        <v>238</v>
      </c>
      <c r="AT39" s="23" t="s">
        <v>240</v>
      </c>
      <c r="AU39" s="23" t="s">
        <v>35</v>
      </c>
      <c r="AV39" s="25" t="s">
        <v>128</v>
      </c>
      <c r="AW39" s="25" t="s">
        <v>128</v>
      </c>
      <c r="AX39" s="25" t="s">
        <v>128</v>
      </c>
      <c r="AY39" s="25" t="s">
        <v>128</v>
      </c>
      <c r="AZ39" s="25" t="s">
        <v>128</v>
      </c>
      <c r="BA39" s="25" t="s">
        <v>128</v>
      </c>
      <c r="BB39" s="25" t="s">
        <v>128</v>
      </c>
      <c r="BC39" s="25" t="s">
        <v>128</v>
      </c>
      <c r="BD39" s="25" t="s">
        <v>128</v>
      </c>
      <c r="BE39" s="25" t="s">
        <v>128</v>
      </c>
      <c r="BF39" s="25" t="s">
        <v>128</v>
      </c>
      <c r="BG39" s="25" t="s">
        <v>128</v>
      </c>
      <c r="BH39" s="25" t="s">
        <v>113</v>
      </c>
      <c r="BI39" s="23" t="s">
        <v>128</v>
      </c>
      <c r="BJ39" t="s">
        <v>1308</v>
      </c>
      <c r="BK39" s="27" t="s">
        <v>239</v>
      </c>
      <c r="BL39" s="27"/>
    </row>
    <row r="40" spans="1:64" ht="15">
      <c r="A40" s="28">
        <v>61</v>
      </c>
      <c r="B40" s="27" t="s">
        <v>241</v>
      </c>
      <c r="C40" s="28" t="s">
        <v>1418</v>
      </c>
      <c r="D40" s="27" t="s">
        <v>235</v>
      </c>
      <c r="E40" s="42">
        <v>3</v>
      </c>
      <c r="F40" s="25" t="s">
        <v>109</v>
      </c>
      <c r="G40" s="25" t="s">
        <v>128</v>
      </c>
      <c r="H40" s="25" t="s">
        <v>128</v>
      </c>
      <c r="I40" s="29" t="s">
        <v>236</v>
      </c>
      <c r="J40" s="43" t="s">
        <v>3635</v>
      </c>
      <c r="K40" s="27" t="s">
        <v>21</v>
      </c>
      <c r="L40" s="29">
        <v>98.902000000000001</v>
      </c>
      <c r="M40" s="29">
        <v>98.930999999999997</v>
      </c>
      <c r="N40" s="29">
        <v>3.9928931500000084</v>
      </c>
      <c r="O40" s="30">
        <v>2.95</v>
      </c>
      <c r="P40" s="27" t="s">
        <v>106</v>
      </c>
      <c r="Q40" s="31">
        <v>2</v>
      </c>
      <c r="R40" s="25" t="s">
        <v>4388</v>
      </c>
      <c r="S40" s="25" t="s">
        <v>109</v>
      </c>
      <c r="T40" s="25" t="s">
        <v>242</v>
      </c>
      <c r="U40" s="25" t="s">
        <v>128</v>
      </c>
      <c r="V40" s="23" t="s">
        <v>8</v>
      </c>
      <c r="W40" s="23" t="s">
        <v>8</v>
      </c>
      <c r="X40" s="23" t="s">
        <v>1219</v>
      </c>
      <c r="Y40" s="23" t="s">
        <v>1301</v>
      </c>
      <c r="Z40" s="23" t="s">
        <v>1276</v>
      </c>
      <c r="AA40" s="23" t="s">
        <v>107</v>
      </c>
      <c r="AB40" s="23" t="s">
        <v>2648</v>
      </c>
      <c r="AC40" s="25">
        <v>1.0602739726027397</v>
      </c>
      <c r="AD40" s="44">
        <v>600000000</v>
      </c>
      <c r="AE40" s="33">
        <f>VLOOKUP(J40,Library!A:B,2,0)</f>
        <v>1</v>
      </c>
      <c r="AF40" s="33">
        <f>VLOOKUP(J40,Library!A:G,7,0)</f>
        <v>3</v>
      </c>
      <c r="AG40" s="28" t="str">
        <f>VLOOKUP(V40,Library!W:X,2,0)</f>
        <v>N/A</v>
      </c>
      <c r="AH40" s="28" t="str">
        <f>VLOOKUP(W40,Library!Y:Z,2,0)</f>
        <v>N/A</v>
      </c>
      <c r="AI40" s="28">
        <f>VLOOKUP(X40,Library!AA:AB,2,0)</f>
        <v>4</v>
      </c>
      <c r="AJ40" s="33">
        <f>IF(MAX(AG40,AH40,AI40)=0,VLOOKUP(I40,Library!$J:$P,7,0),MAX(AG40,AH40,AI40))</f>
        <v>4</v>
      </c>
      <c r="AK40" s="33">
        <f t="shared" si="0"/>
        <v>3</v>
      </c>
      <c r="AL40" s="33">
        <f>VLOOKUP(AA40,Library!T:U,2,0)</f>
        <v>1</v>
      </c>
      <c r="AM40" s="34">
        <f t="shared" si="1"/>
        <v>2.4500000000000002</v>
      </c>
      <c r="AN40" s="33">
        <f t="shared" si="2"/>
        <v>3</v>
      </c>
      <c r="AO40" s="28" t="s">
        <v>127</v>
      </c>
      <c r="AP40" s="25" t="s">
        <v>128</v>
      </c>
      <c r="AQ40" s="28" t="s">
        <v>110</v>
      </c>
      <c r="AR40" s="28" t="s">
        <v>237</v>
      </c>
      <c r="AS40" s="28" t="s">
        <v>238</v>
      </c>
      <c r="AT40" s="23" t="s">
        <v>242</v>
      </c>
      <c r="AU40" s="23" t="s">
        <v>35</v>
      </c>
      <c r="AV40" s="25" t="s">
        <v>128</v>
      </c>
      <c r="AW40" s="25" t="s">
        <v>128</v>
      </c>
      <c r="AX40" s="25" t="s">
        <v>128</v>
      </c>
      <c r="AY40" s="25" t="s">
        <v>128</v>
      </c>
      <c r="AZ40" s="25" t="s">
        <v>128</v>
      </c>
      <c r="BA40" s="25" t="s">
        <v>128</v>
      </c>
      <c r="BB40" s="25" t="s">
        <v>128</v>
      </c>
      <c r="BC40" s="25" t="s">
        <v>128</v>
      </c>
      <c r="BD40" s="25" t="s">
        <v>128</v>
      </c>
      <c r="BE40" s="25" t="s">
        <v>128</v>
      </c>
      <c r="BF40" s="25" t="s">
        <v>128</v>
      </c>
      <c r="BG40" s="25" t="s">
        <v>128</v>
      </c>
      <c r="BH40" s="25" t="s">
        <v>113</v>
      </c>
      <c r="BI40" s="23" t="s">
        <v>128</v>
      </c>
      <c r="BJ40" t="s">
        <v>1308</v>
      </c>
      <c r="BK40" s="27" t="s">
        <v>241</v>
      </c>
      <c r="BL40" s="23"/>
    </row>
    <row r="41" spans="1:64" ht="15">
      <c r="A41" s="28">
        <v>63</v>
      </c>
      <c r="B41" s="27" t="s">
        <v>243</v>
      </c>
      <c r="C41" s="28" t="s">
        <v>1419</v>
      </c>
      <c r="D41" s="27" t="s">
        <v>244</v>
      </c>
      <c r="E41" s="42">
        <v>3</v>
      </c>
      <c r="F41" s="25" t="s">
        <v>128</v>
      </c>
      <c r="G41" s="25" t="s">
        <v>128</v>
      </c>
      <c r="H41" s="25" t="s">
        <v>128</v>
      </c>
      <c r="I41" s="29" t="s">
        <v>245</v>
      </c>
      <c r="J41" s="43" t="s">
        <v>10</v>
      </c>
      <c r="K41" s="27" t="s">
        <v>21</v>
      </c>
      <c r="L41" s="29">
        <v>99.965999999999994</v>
      </c>
      <c r="M41" s="29">
        <v>100.014</v>
      </c>
      <c r="N41" s="29">
        <v>3.9878871458475675</v>
      </c>
      <c r="O41" s="30">
        <v>4</v>
      </c>
      <c r="P41" s="27" t="s">
        <v>106</v>
      </c>
      <c r="Q41" s="31">
        <v>2</v>
      </c>
      <c r="R41" s="25" t="s">
        <v>2869</v>
      </c>
      <c r="S41" s="25" t="s">
        <v>128</v>
      </c>
      <c r="T41" s="25" t="s">
        <v>4374</v>
      </c>
      <c r="U41" s="25" t="s">
        <v>128</v>
      </c>
      <c r="V41" s="23" t="s">
        <v>8</v>
      </c>
      <c r="W41" s="23" t="s">
        <v>8</v>
      </c>
      <c r="X41" s="23" t="s">
        <v>1219</v>
      </c>
      <c r="Y41" s="23" t="s">
        <v>1301</v>
      </c>
      <c r="Z41" s="23" t="s">
        <v>1276</v>
      </c>
      <c r="AA41" s="23" t="s">
        <v>107</v>
      </c>
      <c r="AB41" s="23" t="s">
        <v>2649</v>
      </c>
      <c r="AC41" s="25">
        <v>1.4219178082191781</v>
      </c>
      <c r="AD41" s="44">
        <v>500000000</v>
      </c>
      <c r="AE41" s="33">
        <f>VLOOKUP(J41,Library!A:B,2,0)</f>
        <v>1</v>
      </c>
      <c r="AF41" s="33">
        <f>VLOOKUP(J41,Library!A:G,7,0)</f>
        <v>3</v>
      </c>
      <c r="AG41" s="28" t="str">
        <f>VLOOKUP(V41,Library!W:X,2,0)</f>
        <v>N/A</v>
      </c>
      <c r="AH41" s="28" t="str">
        <f>VLOOKUP(W41,Library!Y:Z,2,0)</f>
        <v>N/A</v>
      </c>
      <c r="AI41" s="28">
        <f>VLOOKUP(X41,Library!AA:AB,2,0)</f>
        <v>4</v>
      </c>
      <c r="AJ41" s="33">
        <f>IF(MAX(AG41,AH41,AI41)=0,VLOOKUP(I41,Library!$J:$P,7,0),MAX(AG41,AH41,AI41))</f>
        <v>4</v>
      </c>
      <c r="AK41" s="33">
        <f t="shared" si="0"/>
        <v>3</v>
      </c>
      <c r="AL41" s="33">
        <f>VLOOKUP(AA41,Library!T:U,2,0)</f>
        <v>1</v>
      </c>
      <c r="AM41" s="34">
        <f t="shared" si="1"/>
        <v>2.4500000000000002</v>
      </c>
      <c r="AN41" s="33">
        <f t="shared" si="2"/>
        <v>3</v>
      </c>
      <c r="AO41" s="28" t="s">
        <v>127</v>
      </c>
      <c r="AP41" s="25" t="s">
        <v>128</v>
      </c>
      <c r="AQ41" s="28" t="s">
        <v>246</v>
      </c>
      <c r="AR41" s="28" t="s">
        <v>247</v>
      </c>
      <c r="AS41" s="28" t="s">
        <v>248</v>
      </c>
      <c r="AT41" s="23" t="s">
        <v>113</v>
      </c>
      <c r="AU41" s="23" t="s">
        <v>114</v>
      </c>
      <c r="AV41" s="25" t="s">
        <v>128</v>
      </c>
      <c r="AW41" s="25" t="s">
        <v>128</v>
      </c>
      <c r="AX41" s="25" t="s">
        <v>128</v>
      </c>
      <c r="AY41" s="25" t="s">
        <v>128</v>
      </c>
      <c r="AZ41" s="25" t="s">
        <v>128</v>
      </c>
      <c r="BA41" s="25" t="s">
        <v>128</v>
      </c>
      <c r="BB41" s="25" t="s">
        <v>128</v>
      </c>
      <c r="BC41" s="25" t="s">
        <v>128</v>
      </c>
      <c r="BD41" s="25" t="s">
        <v>128</v>
      </c>
      <c r="BE41" s="25" t="s">
        <v>128</v>
      </c>
      <c r="BF41" s="25" t="s">
        <v>128</v>
      </c>
      <c r="BG41" s="25" t="s">
        <v>128</v>
      </c>
      <c r="BH41" s="25" t="s">
        <v>113</v>
      </c>
      <c r="BI41" s="23" t="s">
        <v>128</v>
      </c>
      <c r="BJ41" t="s">
        <v>1292</v>
      </c>
      <c r="BK41" s="27" t="s">
        <v>243</v>
      </c>
      <c r="BL41" s="27"/>
    </row>
    <row r="42" spans="1:64" ht="15">
      <c r="A42" s="28">
        <v>64</v>
      </c>
      <c r="B42" s="27" t="s">
        <v>249</v>
      </c>
      <c r="C42" s="28" t="s">
        <v>1420</v>
      </c>
      <c r="D42" s="27" t="s">
        <v>250</v>
      </c>
      <c r="E42" s="42">
        <v>3</v>
      </c>
      <c r="F42" s="25" t="s">
        <v>128</v>
      </c>
      <c r="G42" s="25" t="s">
        <v>128</v>
      </c>
      <c r="H42" s="25" t="s">
        <v>128</v>
      </c>
      <c r="I42" s="29" t="s">
        <v>251</v>
      </c>
      <c r="J42" s="43" t="s">
        <v>10</v>
      </c>
      <c r="K42" s="27" t="s">
        <v>21</v>
      </c>
      <c r="L42" s="29">
        <v>102.254</v>
      </c>
      <c r="M42" s="29">
        <v>102.339</v>
      </c>
      <c r="N42" s="29">
        <v>4.0093658209379957</v>
      </c>
      <c r="O42" s="30">
        <v>5</v>
      </c>
      <c r="P42" s="27" t="s">
        <v>106</v>
      </c>
      <c r="Q42" s="31">
        <v>2</v>
      </c>
      <c r="R42" s="25" t="s">
        <v>2890</v>
      </c>
      <c r="S42" s="25" t="s">
        <v>128</v>
      </c>
      <c r="T42" s="25" t="s">
        <v>4374</v>
      </c>
      <c r="U42" s="25" t="s">
        <v>128</v>
      </c>
      <c r="V42" s="23" t="s">
        <v>1219</v>
      </c>
      <c r="W42" s="23" t="s">
        <v>1220</v>
      </c>
      <c r="X42" s="23" t="s">
        <v>8</v>
      </c>
      <c r="Y42" s="23" t="s">
        <v>1301</v>
      </c>
      <c r="Z42" s="23" t="s">
        <v>1276</v>
      </c>
      <c r="AA42" s="23" t="s">
        <v>107</v>
      </c>
      <c r="AB42" s="23" t="s">
        <v>2650</v>
      </c>
      <c r="AC42" s="25">
        <v>2.5095890410958903</v>
      </c>
      <c r="AD42" s="44">
        <v>600000000</v>
      </c>
      <c r="AE42" s="33">
        <f>VLOOKUP(J42,Library!A:B,2,0)</f>
        <v>1</v>
      </c>
      <c r="AF42" s="33">
        <f>VLOOKUP(J42,Library!A:G,7,0)</f>
        <v>3</v>
      </c>
      <c r="AG42" s="28">
        <f>VLOOKUP(V42,Library!W:X,2,0)</f>
        <v>4</v>
      </c>
      <c r="AH42" s="28">
        <f>VLOOKUP(W42,Library!Y:Z,2,0)</f>
        <v>4</v>
      </c>
      <c r="AI42" s="28" t="str">
        <f>VLOOKUP(X42,Library!AA:AB,2,0)</f>
        <v>N/A</v>
      </c>
      <c r="AJ42" s="33">
        <f>IF(MAX(AG42,AH42,AI42)=0,VLOOKUP(I42,Library!$J:$P,7,0),MAX(AG42,AH42,AI42))</f>
        <v>4</v>
      </c>
      <c r="AK42" s="33">
        <f t="shared" si="0"/>
        <v>3</v>
      </c>
      <c r="AL42" s="33">
        <f>VLOOKUP(AA42,Library!T:U,2,0)</f>
        <v>1</v>
      </c>
      <c r="AM42" s="34">
        <f t="shared" si="1"/>
        <v>2.4500000000000002</v>
      </c>
      <c r="AN42" s="33">
        <f t="shared" si="2"/>
        <v>3</v>
      </c>
      <c r="AO42" s="28" t="s">
        <v>127</v>
      </c>
      <c r="AP42" s="25" t="s">
        <v>128</v>
      </c>
      <c r="AQ42" s="28" t="s">
        <v>110</v>
      </c>
      <c r="AR42" s="28" t="s">
        <v>252</v>
      </c>
      <c r="AS42" s="28" t="s">
        <v>250</v>
      </c>
      <c r="AT42" s="23" t="s">
        <v>113</v>
      </c>
      <c r="AU42" s="23" t="s">
        <v>114</v>
      </c>
      <c r="AV42" s="25" t="s">
        <v>128</v>
      </c>
      <c r="AW42" s="25" t="s">
        <v>128</v>
      </c>
      <c r="AX42" s="25" t="s">
        <v>128</v>
      </c>
      <c r="AY42" s="25" t="s">
        <v>128</v>
      </c>
      <c r="AZ42" s="25" t="s">
        <v>128</v>
      </c>
      <c r="BA42" s="25" t="s">
        <v>128</v>
      </c>
      <c r="BB42" s="25" t="s">
        <v>128</v>
      </c>
      <c r="BC42" s="25" t="s">
        <v>128</v>
      </c>
      <c r="BD42" s="25" t="s">
        <v>128</v>
      </c>
      <c r="BE42" s="25" t="s">
        <v>128</v>
      </c>
      <c r="BF42" s="25" t="s">
        <v>128</v>
      </c>
      <c r="BG42" s="25" t="s">
        <v>128</v>
      </c>
      <c r="BH42" s="25" t="s">
        <v>113</v>
      </c>
      <c r="BI42" s="23" t="s">
        <v>128</v>
      </c>
      <c r="BJ42" t="s">
        <v>4364</v>
      </c>
      <c r="BK42" s="27" t="s">
        <v>249</v>
      </c>
      <c r="BL42" s="23"/>
    </row>
    <row r="43" spans="1:64" ht="15">
      <c r="A43" s="28">
        <v>66</v>
      </c>
      <c r="B43" s="27" t="s">
        <v>253</v>
      </c>
      <c r="C43" s="28" t="s">
        <v>1421</v>
      </c>
      <c r="D43" s="27" t="s">
        <v>254</v>
      </c>
      <c r="E43" s="42">
        <v>3</v>
      </c>
      <c r="F43" s="25" t="s">
        <v>128</v>
      </c>
      <c r="G43" s="25" t="s">
        <v>128</v>
      </c>
      <c r="H43" s="25" t="s">
        <v>128</v>
      </c>
      <c r="I43" s="29" t="s">
        <v>255</v>
      </c>
      <c r="J43" s="43" t="s">
        <v>10</v>
      </c>
      <c r="K43" s="27" t="s">
        <v>21</v>
      </c>
      <c r="L43" s="29">
        <v>96.430999999999997</v>
      </c>
      <c r="M43" s="29">
        <v>96.536000000000001</v>
      </c>
      <c r="N43" s="29">
        <v>4.0248602372558882</v>
      </c>
      <c r="O43" s="30">
        <v>3.125</v>
      </c>
      <c r="P43" s="27" t="s">
        <v>106</v>
      </c>
      <c r="Q43" s="31">
        <v>2</v>
      </c>
      <c r="R43" s="25" t="s">
        <v>4389</v>
      </c>
      <c r="S43" s="25" t="s">
        <v>128</v>
      </c>
      <c r="T43" s="25" t="s">
        <v>4374</v>
      </c>
      <c r="U43" s="25" t="s">
        <v>128</v>
      </c>
      <c r="V43" s="23" t="s">
        <v>8</v>
      </c>
      <c r="W43" s="23" t="s">
        <v>1220</v>
      </c>
      <c r="X43" s="23" t="s">
        <v>8</v>
      </c>
      <c r="Y43" s="23" t="s">
        <v>1301</v>
      </c>
      <c r="Z43" s="23" t="s">
        <v>1276</v>
      </c>
      <c r="AA43" s="23" t="s">
        <v>107</v>
      </c>
      <c r="AB43" s="23" t="s">
        <v>2651</v>
      </c>
      <c r="AC43" s="25">
        <v>4.2219178082191782</v>
      </c>
      <c r="AD43" s="44">
        <v>600000000</v>
      </c>
      <c r="AE43" s="33">
        <f>VLOOKUP(J43,Library!A:B,2,0)</f>
        <v>1</v>
      </c>
      <c r="AF43" s="33">
        <f>VLOOKUP(J43,Library!A:G,7,0)</f>
        <v>3</v>
      </c>
      <c r="AG43" s="28" t="str">
        <f>VLOOKUP(V43,Library!W:X,2,0)</f>
        <v>N/A</v>
      </c>
      <c r="AH43" s="28">
        <f>VLOOKUP(W43,Library!Y:Z,2,0)</f>
        <v>4</v>
      </c>
      <c r="AI43" s="28" t="str">
        <f>VLOOKUP(X43,Library!AA:AB,2,0)</f>
        <v>N/A</v>
      </c>
      <c r="AJ43" s="33">
        <f>IF(MAX(AG43,AH43,AI43)=0,VLOOKUP(I43,Library!$J:$P,7,0),MAX(AG43,AH43,AI43))</f>
        <v>4</v>
      </c>
      <c r="AK43" s="33">
        <f t="shared" ref="AK43:AK88" si="3">IF(AND(AC43&gt;=0,AC43&lt;=1),2,IF(AND(AC43&gt;1,AC43&lt;=5),3,IF(AND(AC43&gt;5,AC43&lt;=10),4,IF(OR(AC43&gt;10,AC43=""),5,""))))</f>
        <v>3</v>
      </c>
      <c r="AL43" s="33">
        <f>VLOOKUP(AA43,Library!T:U,2,0)</f>
        <v>1</v>
      </c>
      <c r="AM43" s="34">
        <f t="shared" ref="AM43:AM88" si="4">AE43*0.35+AF43*0.25+AJ43*0.25+AK43*0.1+AL43*0.05</f>
        <v>2.4500000000000002</v>
      </c>
      <c r="AN43" s="33">
        <f t="shared" ref="AN43:AN88" si="5">IF(AND(AM43&gt;=1,AM43&lt;=1.45),1,IF(AND(AM43&gt;1.45,AM43&lt;=2.1),2,IF(AND(AM43&gt;2.1,AM43&lt;=2.95),3,IF(AND(AM43&gt;2.95,AM43&lt;=3.65),4,IF(AND(AM43&gt;3.65,AM43&lt;=5),5,"")))))</f>
        <v>3</v>
      </c>
      <c r="AO43" s="28" t="s">
        <v>127</v>
      </c>
      <c r="AP43" s="25" t="s">
        <v>128</v>
      </c>
      <c r="AQ43" s="28" t="s">
        <v>110</v>
      </c>
      <c r="AR43" s="28" t="s">
        <v>256</v>
      </c>
      <c r="AS43" s="28" t="s">
        <v>257</v>
      </c>
      <c r="AT43" s="23" t="s">
        <v>113</v>
      </c>
      <c r="AU43" s="23" t="s">
        <v>114</v>
      </c>
      <c r="AV43" s="25" t="s">
        <v>128</v>
      </c>
      <c r="AW43" s="25" t="s">
        <v>128</v>
      </c>
      <c r="AX43" s="25" t="s">
        <v>128</v>
      </c>
      <c r="AY43" s="25" t="s">
        <v>128</v>
      </c>
      <c r="AZ43" s="25" t="s">
        <v>128</v>
      </c>
      <c r="BA43" s="25" t="s">
        <v>128</v>
      </c>
      <c r="BB43" s="25" t="s">
        <v>128</v>
      </c>
      <c r="BC43" s="25" t="s">
        <v>128</v>
      </c>
      <c r="BD43" s="25" t="s">
        <v>128</v>
      </c>
      <c r="BE43" s="25" t="s">
        <v>128</v>
      </c>
      <c r="BF43" s="25" t="s">
        <v>128</v>
      </c>
      <c r="BG43" s="25" t="s">
        <v>128</v>
      </c>
      <c r="BH43" s="25" t="s">
        <v>113</v>
      </c>
      <c r="BI43" s="23" t="s">
        <v>128</v>
      </c>
      <c r="BJ43" t="s">
        <v>1348</v>
      </c>
      <c r="BK43" s="27" t="s">
        <v>253</v>
      </c>
      <c r="BL43" s="27"/>
    </row>
    <row r="44" spans="1:64" ht="15">
      <c r="A44" s="28">
        <v>68</v>
      </c>
      <c r="B44" s="23" t="s">
        <v>258</v>
      </c>
      <c r="C44" s="28" t="s">
        <v>1422</v>
      </c>
      <c r="D44" s="27" t="s">
        <v>254</v>
      </c>
      <c r="E44" s="42">
        <v>3</v>
      </c>
      <c r="F44" s="25" t="s">
        <v>128</v>
      </c>
      <c r="G44" s="25" t="s">
        <v>128</v>
      </c>
      <c r="H44" s="25" t="s">
        <v>128</v>
      </c>
      <c r="I44" s="29" t="s">
        <v>255</v>
      </c>
      <c r="J44" s="43" t="s">
        <v>10</v>
      </c>
      <c r="K44" s="27" t="s">
        <v>21</v>
      </c>
      <c r="L44" s="29">
        <v>96.653999999999996</v>
      </c>
      <c r="M44" s="29">
        <v>96.715999999999994</v>
      </c>
      <c r="N44" s="29">
        <v>3.9571312996176018</v>
      </c>
      <c r="O44" s="30">
        <v>3</v>
      </c>
      <c r="P44" s="27" t="s">
        <v>106</v>
      </c>
      <c r="Q44" s="31">
        <v>2</v>
      </c>
      <c r="R44" s="25" t="s">
        <v>4389</v>
      </c>
      <c r="S44" s="25" t="s">
        <v>128</v>
      </c>
      <c r="T44" s="25" t="s">
        <v>4374</v>
      </c>
      <c r="U44" s="25" t="s">
        <v>128</v>
      </c>
      <c r="V44" s="23" t="s">
        <v>8</v>
      </c>
      <c r="W44" s="23" t="s">
        <v>1220</v>
      </c>
      <c r="X44" s="23" t="s">
        <v>8</v>
      </c>
      <c r="Y44" s="23" t="s">
        <v>1301</v>
      </c>
      <c r="Z44" s="23" t="s">
        <v>1276</v>
      </c>
      <c r="AA44" s="23" t="s">
        <v>107</v>
      </c>
      <c r="AB44" s="23" t="s">
        <v>2652</v>
      </c>
      <c r="AC44" s="25">
        <v>3.7232876712328768</v>
      </c>
      <c r="AD44" s="32">
        <v>300000000</v>
      </c>
      <c r="AE44" s="33">
        <f>VLOOKUP(J44,Library!A:B,2,0)</f>
        <v>1</v>
      </c>
      <c r="AF44" s="33">
        <f>VLOOKUP(J44,Library!A:G,7,0)</f>
        <v>3</v>
      </c>
      <c r="AG44" s="28" t="str">
        <f>VLOOKUP(V44,Library!W:X,2,0)</f>
        <v>N/A</v>
      </c>
      <c r="AH44" s="28">
        <f>VLOOKUP(W44,Library!Y:Z,2,0)</f>
        <v>4</v>
      </c>
      <c r="AI44" s="28" t="str">
        <f>VLOOKUP(X44,Library!AA:AB,2,0)</f>
        <v>N/A</v>
      </c>
      <c r="AJ44" s="33">
        <f>IF(MAX(AG44,AH44,AI44)=0,VLOOKUP(I44,Library!$J:$P,7,0),MAX(AG44,AH44,AI44))</f>
        <v>4</v>
      </c>
      <c r="AK44" s="33">
        <f t="shared" si="3"/>
        <v>3</v>
      </c>
      <c r="AL44" s="33">
        <f>VLOOKUP(AA44,Library!T:U,2,0)</f>
        <v>1</v>
      </c>
      <c r="AM44" s="34">
        <f t="shared" si="4"/>
        <v>2.4500000000000002</v>
      </c>
      <c r="AN44" s="33">
        <f t="shared" si="5"/>
        <v>3</v>
      </c>
      <c r="AO44" s="28" t="s">
        <v>127</v>
      </c>
      <c r="AP44" s="25" t="s">
        <v>128</v>
      </c>
      <c r="AQ44" s="28" t="s">
        <v>110</v>
      </c>
      <c r="AR44" s="28" t="s">
        <v>256</v>
      </c>
      <c r="AS44" s="28" t="s">
        <v>257</v>
      </c>
      <c r="AT44" s="23" t="s">
        <v>113</v>
      </c>
      <c r="AU44" s="23" t="s">
        <v>114</v>
      </c>
      <c r="AV44" s="25" t="s">
        <v>128</v>
      </c>
      <c r="AW44" s="25" t="s">
        <v>128</v>
      </c>
      <c r="AX44" s="25" t="s">
        <v>128</v>
      </c>
      <c r="AY44" s="25" t="s">
        <v>128</v>
      </c>
      <c r="AZ44" s="25" t="s">
        <v>128</v>
      </c>
      <c r="BA44" s="25" t="s">
        <v>128</v>
      </c>
      <c r="BB44" s="25" t="s">
        <v>128</v>
      </c>
      <c r="BC44" s="25" t="s">
        <v>128</v>
      </c>
      <c r="BD44" s="25" t="s">
        <v>128</v>
      </c>
      <c r="BE44" s="25" t="s">
        <v>128</v>
      </c>
      <c r="BF44" s="25" t="s">
        <v>128</v>
      </c>
      <c r="BG44" s="25" t="s">
        <v>128</v>
      </c>
      <c r="BH44" s="25" t="s">
        <v>113</v>
      </c>
      <c r="BI44" s="23" t="s">
        <v>128</v>
      </c>
      <c r="BJ44" t="s">
        <v>1348</v>
      </c>
      <c r="BK44" s="23" t="s">
        <v>258</v>
      </c>
      <c r="BL44" s="27"/>
    </row>
    <row r="45" spans="1:64" ht="15">
      <c r="A45" s="28">
        <v>71</v>
      </c>
      <c r="B45" s="27" t="s">
        <v>259</v>
      </c>
      <c r="C45" s="28" t="s">
        <v>1423</v>
      </c>
      <c r="D45" s="27" t="s">
        <v>260</v>
      </c>
      <c r="E45" s="42">
        <v>3</v>
      </c>
      <c r="F45" s="25" t="s">
        <v>109</v>
      </c>
      <c r="G45" s="25" t="s">
        <v>128</v>
      </c>
      <c r="H45" s="25" t="s">
        <v>128</v>
      </c>
      <c r="I45" s="29" t="s">
        <v>261</v>
      </c>
      <c r="J45" s="43" t="s">
        <v>3635</v>
      </c>
      <c r="K45" s="27" t="s">
        <v>21</v>
      </c>
      <c r="L45" s="29">
        <v>98.971000000000004</v>
      </c>
      <c r="M45" s="29">
        <v>99.022000000000006</v>
      </c>
      <c r="N45" s="29">
        <v>4.3630195441801796</v>
      </c>
      <c r="O45" s="30">
        <v>2.125</v>
      </c>
      <c r="P45" s="27" t="s">
        <v>106</v>
      </c>
      <c r="Q45" s="31">
        <v>2</v>
      </c>
      <c r="R45" s="25" t="s">
        <v>2653</v>
      </c>
      <c r="S45" s="25" t="s">
        <v>109</v>
      </c>
      <c r="T45" s="25" t="s">
        <v>265</v>
      </c>
      <c r="U45" s="25" t="s">
        <v>128</v>
      </c>
      <c r="V45" s="23" t="s">
        <v>1224</v>
      </c>
      <c r="W45" s="23" t="s">
        <v>8</v>
      </c>
      <c r="X45" s="23" t="s">
        <v>8</v>
      </c>
      <c r="Y45" s="23" t="s">
        <v>1301</v>
      </c>
      <c r="Z45" s="23" t="s">
        <v>113</v>
      </c>
      <c r="AA45" s="23" t="s">
        <v>107</v>
      </c>
      <c r="AB45" s="23" t="s">
        <v>2653</v>
      </c>
      <c r="AC45" s="25">
        <v>0.44383561643835617</v>
      </c>
      <c r="AD45" s="44">
        <v>500000000</v>
      </c>
      <c r="AE45" s="33">
        <f>VLOOKUP(J45,Library!A:B,2,0)</f>
        <v>1</v>
      </c>
      <c r="AF45" s="33">
        <f>VLOOKUP(J45,Library!A:G,7,0)</f>
        <v>3</v>
      </c>
      <c r="AG45" s="28">
        <f>VLOOKUP(V45,Library!W:X,2,0)</f>
        <v>4</v>
      </c>
      <c r="AH45" s="28" t="str">
        <f>VLOOKUP(W45,Library!Y:Z,2,0)</f>
        <v>N/A</v>
      </c>
      <c r="AI45" s="28" t="str">
        <f>VLOOKUP(X45,Library!AA:AB,2,0)</f>
        <v>N/A</v>
      </c>
      <c r="AJ45" s="33">
        <f>IF(MAX(AG45,AH45,AI45)=0,VLOOKUP(I45,Library!$J:$P,7,0),MAX(AG45,AH45,AI45))</f>
        <v>4</v>
      </c>
      <c r="AK45" s="33">
        <f t="shared" si="3"/>
        <v>2</v>
      </c>
      <c r="AL45" s="33">
        <f>VLOOKUP(AA45,Library!T:U,2,0)</f>
        <v>1</v>
      </c>
      <c r="AM45" s="34">
        <f t="shared" si="4"/>
        <v>2.35</v>
      </c>
      <c r="AN45" s="33">
        <f t="shared" si="5"/>
        <v>3</v>
      </c>
      <c r="AO45" s="28" t="s">
        <v>127</v>
      </c>
      <c r="AP45" s="25" t="s">
        <v>128</v>
      </c>
      <c r="AQ45" s="28" t="s">
        <v>262</v>
      </c>
      <c r="AR45" s="28" t="s">
        <v>263</v>
      </c>
      <c r="AS45" s="28" t="s">
        <v>264</v>
      </c>
      <c r="AT45" s="23" t="s">
        <v>265</v>
      </c>
      <c r="AU45" s="23" t="s">
        <v>35</v>
      </c>
      <c r="AV45" s="25" t="s">
        <v>128</v>
      </c>
      <c r="AW45" s="25" t="s">
        <v>128</v>
      </c>
      <c r="AX45" s="25" t="s">
        <v>128</v>
      </c>
      <c r="AY45" s="25" t="s">
        <v>128</v>
      </c>
      <c r="AZ45" s="25" t="s">
        <v>128</v>
      </c>
      <c r="BA45" s="25" t="s">
        <v>128</v>
      </c>
      <c r="BB45" s="25" t="s">
        <v>128</v>
      </c>
      <c r="BC45" s="25" t="s">
        <v>128</v>
      </c>
      <c r="BD45" s="25" t="s">
        <v>128</v>
      </c>
      <c r="BE45" s="25" t="s">
        <v>128</v>
      </c>
      <c r="BF45" s="25" t="s">
        <v>128</v>
      </c>
      <c r="BG45" s="25" t="s">
        <v>128</v>
      </c>
      <c r="BH45" s="25" t="s">
        <v>113</v>
      </c>
      <c r="BI45" s="23" t="s">
        <v>128</v>
      </c>
      <c r="BJ45" t="s">
        <v>4364</v>
      </c>
      <c r="BK45" s="27" t="s">
        <v>259</v>
      </c>
      <c r="BL45" s="27"/>
    </row>
    <row r="46" spans="1:64" ht="15">
      <c r="A46" s="28">
        <v>72</v>
      </c>
      <c r="B46" s="27" t="s">
        <v>266</v>
      </c>
      <c r="C46" s="28" t="s">
        <v>1424</v>
      </c>
      <c r="D46" s="27" t="s">
        <v>267</v>
      </c>
      <c r="E46" s="42">
        <v>3</v>
      </c>
      <c r="F46" s="25" t="s">
        <v>109</v>
      </c>
      <c r="G46" s="25" t="s">
        <v>128</v>
      </c>
      <c r="H46" s="25" t="s">
        <v>128</v>
      </c>
      <c r="I46" s="29" t="s">
        <v>268</v>
      </c>
      <c r="J46" s="43" t="s">
        <v>3635</v>
      </c>
      <c r="K46" s="27" t="s">
        <v>21</v>
      </c>
      <c r="L46" s="29">
        <v>100.352</v>
      </c>
      <c r="M46" s="29">
        <v>100.41500000000001</v>
      </c>
      <c r="N46" s="29">
        <v>4.2857892730980245</v>
      </c>
      <c r="O46" s="30">
        <v>4.625</v>
      </c>
      <c r="P46" s="27" t="s">
        <v>106</v>
      </c>
      <c r="Q46" s="31">
        <v>2</v>
      </c>
      <c r="R46" s="25" t="s">
        <v>2863</v>
      </c>
      <c r="S46" s="25" t="s">
        <v>109</v>
      </c>
      <c r="T46" s="25" t="s">
        <v>271</v>
      </c>
      <c r="U46" s="25" t="s">
        <v>128</v>
      </c>
      <c r="V46" s="23" t="s">
        <v>1219</v>
      </c>
      <c r="W46" s="23" t="s">
        <v>1220</v>
      </c>
      <c r="X46" s="23" t="s">
        <v>1219</v>
      </c>
      <c r="Y46" s="23" t="s">
        <v>1301</v>
      </c>
      <c r="Z46" s="23" t="s">
        <v>113</v>
      </c>
      <c r="AA46" s="23" t="s">
        <v>107</v>
      </c>
      <c r="AB46" s="23" t="s">
        <v>2654</v>
      </c>
      <c r="AC46" s="25">
        <v>1.284931506849315</v>
      </c>
      <c r="AD46" s="44">
        <v>550000000</v>
      </c>
      <c r="AE46" s="33">
        <f>VLOOKUP(J46,Library!A:B,2,0)</f>
        <v>1</v>
      </c>
      <c r="AF46" s="33">
        <f>VLOOKUP(J46,Library!A:G,7,0)</f>
        <v>3</v>
      </c>
      <c r="AG46" s="28">
        <f>VLOOKUP(V46,Library!W:X,2,0)</f>
        <v>4</v>
      </c>
      <c r="AH46" s="28">
        <f>VLOOKUP(W46,Library!Y:Z,2,0)</f>
        <v>4</v>
      </c>
      <c r="AI46" s="28">
        <f>VLOOKUP(X46,Library!AA:AB,2,0)</f>
        <v>4</v>
      </c>
      <c r="AJ46" s="33">
        <f>IF(MAX(AG46,AH46,AI46)=0,VLOOKUP(I46,Library!$J:$P,7,0),MAX(AG46,AH46,AI46))</f>
        <v>4</v>
      </c>
      <c r="AK46" s="33">
        <f t="shared" si="3"/>
        <v>3</v>
      </c>
      <c r="AL46" s="33">
        <f>VLOOKUP(AA46,Library!T:U,2,0)</f>
        <v>1</v>
      </c>
      <c r="AM46" s="34">
        <f t="shared" si="4"/>
        <v>2.4500000000000002</v>
      </c>
      <c r="AN46" s="33">
        <f t="shared" si="5"/>
        <v>3</v>
      </c>
      <c r="AO46" s="28" t="s">
        <v>127</v>
      </c>
      <c r="AP46" s="25" t="s">
        <v>128</v>
      </c>
      <c r="AQ46" s="28" t="s">
        <v>269</v>
      </c>
      <c r="AR46" s="28" t="s">
        <v>270</v>
      </c>
      <c r="AS46" s="28" t="s">
        <v>267</v>
      </c>
      <c r="AT46" s="23" t="s">
        <v>271</v>
      </c>
      <c r="AU46" s="23" t="s">
        <v>35</v>
      </c>
      <c r="AV46" s="25" t="s">
        <v>128</v>
      </c>
      <c r="AW46" s="25" t="s">
        <v>128</v>
      </c>
      <c r="AX46" s="25" t="s">
        <v>128</v>
      </c>
      <c r="AY46" s="25" t="s">
        <v>128</v>
      </c>
      <c r="AZ46" s="25" t="s">
        <v>128</v>
      </c>
      <c r="BA46" s="25" t="s">
        <v>128</v>
      </c>
      <c r="BB46" s="25" t="s">
        <v>128</v>
      </c>
      <c r="BC46" s="25" t="s">
        <v>128</v>
      </c>
      <c r="BD46" s="25" t="s">
        <v>128</v>
      </c>
      <c r="BE46" s="25" t="s">
        <v>128</v>
      </c>
      <c r="BF46" s="25" t="s">
        <v>128</v>
      </c>
      <c r="BG46" s="25" t="s">
        <v>128</v>
      </c>
      <c r="BH46" s="25" t="s">
        <v>113</v>
      </c>
      <c r="BI46" s="23" t="s">
        <v>128</v>
      </c>
      <c r="BJ46" t="s">
        <v>1331</v>
      </c>
      <c r="BK46" s="27" t="s">
        <v>266</v>
      </c>
      <c r="BL46" s="27"/>
    </row>
    <row r="47" spans="1:64" ht="15">
      <c r="A47" s="28">
        <v>74</v>
      </c>
      <c r="B47" s="27" t="s">
        <v>277</v>
      </c>
      <c r="C47" s="28" t="s">
        <v>1425</v>
      </c>
      <c r="D47" s="27" t="s">
        <v>272</v>
      </c>
      <c r="E47" s="42">
        <v>3</v>
      </c>
      <c r="F47" s="25" t="s">
        <v>109</v>
      </c>
      <c r="G47" s="25" t="s">
        <v>128</v>
      </c>
      <c r="H47" s="25" t="s">
        <v>128</v>
      </c>
      <c r="I47" s="29" t="s">
        <v>273</v>
      </c>
      <c r="J47" s="43" t="s">
        <v>3635</v>
      </c>
      <c r="K47" s="27" t="s">
        <v>21</v>
      </c>
      <c r="L47" s="29">
        <v>100.271</v>
      </c>
      <c r="M47" s="29">
        <v>100.31</v>
      </c>
      <c r="N47" s="29">
        <v>3.8692240353452916</v>
      </c>
      <c r="O47" s="30">
        <v>3.9750000000000001</v>
      </c>
      <c r="P47" s="27" t="s">
        <v>106</v>
      </c>
      <c r="Q47" s="31">
        <v>2</v>
      </c>
      <c r="R47" s="25" t="s">
        <v>2664</v>
      </c>
      <c r="S47" s="25" t="s">
        <v>109</v>
      </c>
      <c r="T47" s="25" t="s">
        <v>278</v>
      </c>
      <c r="U47" s="25" t="s">
        <v>128</v>
      </c>
      <c r="V47" s="23" t="s">
        <v>1209</v>
      </c>
      <c r="W47" s="23" t="s">
        <v>1210</v>
      </c>
      <c r="X47" s="23" t="s">
        <v>76</v>
      </c>
      <c r="Y47" s="23" t="s">
        <v>1301</v>
      </c>
      <c r="Z47" s="23" t="s">
        <v>113</v>
      </c>
      <c r="AA47" s="23" t="s">
        <v>107</v>
      </c>
      <c r="AB47" s="23" t="s">
        <v>2655</v>
      </c>
      <c r="AC47" s="25">
        <v>3.1890410958904107</v>
      </c>
      <c r="AD47" s="44">
        <v>3000000000</v>
      </c>
      <c r="AE47" s="33">
        <f>VLOOKUP(J47,Library!A:B,2,0)</f>
        <v>1</v>
      </c>
      <c r="AF47" s="33">
        <f>VLOOKUP(J47,Library!A:G,7,0)</f>
        <v>3</v>
      </c>
      <c r="AG47" s="28">
        <f>VLOOKUP(V47,Library!W:X,2,0)</f>
        <v>3</v>
      </c>
      <c r="AH47" s="28">
        <f>VLOOKUP(W47,Library!Y:Z,2,0)</f>
        <v>3</v>
      </c>
      <c r="AI47" s="28">
        <f>VLOOKUP(X47,Library!AA:AB,2,0)</f>
        <v>3</v>
      </c>
      <c r="AJ47" s="33">
        <f>IF(MAX(AG47,AH47,AI47)=0,VLOOKUP(I47,Library!$J:$P,7,0),MAX(AG47,AH47,AI47))</f>
        <v>3</v>
      </c>
      <c r="AK47" s="33">
        <f t="shared" si="3"/>
        <v>3</v>
      </c>
      <c r="AL47" s="33">
        <f>VLOOKUP(AA47,Library!T:U,2,0)</f>
        <v>1</v>
      </c>
      <c r="AM47" s="34">
        <f t="shared" si="4"/>
        <v>2.2000000000000002</v>
      </c>
      <c r="AN47" s="33">
        <f t="shared" si="5"/>
        <v>3</v>
      </c>
      <c r="AO47" s="28" t="s">
        <v>173</v>
      </c>
      <c r="AP47" s="25" t="s">
        <v>128</v>
      </c>
      <c r="AQ47" s="28" t="s">
        <v>274</v>
      </c>
      <c r="AR47" s="28" t="s">
        <v>275</v>
      </c>
      <c r="AS47" s="28" t="s">
        <v>276</v>
      </c>
      <c r="AT47" s="23" t="s">
        <v>278</v>
      </c>
      <c r="AU47" s="23" t="s">
        <v>35</v>
      </c>
      <c r="AV47" s="25" t="s">
        <v>128</v>
      </c>
      <c r="AW47" s="25" t="s">
        <v>128</v>
      </c>
      <c r="AX47" s="25" t="s">
        <v>128</v>
      </c>
      <c r="AY47" s="25" t="s">
        <v>128</v>
      </c>
      <c r="AZ47" s="25" t="s">
        <v>128</v>
      </c>
      <c r="BA47" s="25" t="s">
        <v>128</v>
      </c>
      <c r="BB47" s="25" t="s">
        <v>128</v>
      </c>
      <c r="BC47" s="25" t="s">
        <v>128</v>
      </c>
      <c r="BD47" s="25" t="s">
        <v>128</v>
      </c>
      <c r="BE47" s="25" t="s">
        <v>128</v>
      </c>
      <c r="BF47" s="25" t="s">
        <v>128</v>
      </c>
      <c r="BG47" s="25" t="s">
        <v>128</v>
      </c>
      <c r="BH47" s="25" t="s">
        <v>113</v>
      </c>
      <c r="BI47" s="23" t="s">
        <v>128</v>
      </c>
      <c r="BJ47" t="s">
        <v>1340</v>
      </c>
      <c r="BK47" s="27" t="s">
        <v>277</v>
      </c>
      <c r="BL47" s="27"/>
    </row>
    <row r="48" spans="1:64" ht="15">
      <c r="A48" s="28">
        <v>75</v>
      </c>
      <c r="B48" s="27" t="s">
        <v>279</v>
      </c>
      <c r="C48" s="28" t="s">
        <v>1426</v>
      </c>
      <c r="D48" s="27" t="s">
        <v>272</v>
      </c>
      <c r="E48" s="42">
        <v>3</v>
      </c>
      <c r="F48" s="25" t="s">
        <v>109</v>
      </c>
      <c r="G48" s="25" t="s">
        <v>128</v>
      </c>
      <c r="H48" s="25" t="s">
        <v>128</v>
      </c>
      <c r="I48" s="29" t="s">
        <v>273</v>
      </c>
      <c r="J48" s="43" t="s">
        <v>3635</v>
      </c>
      <c r="K48" s="27" t="s">
        <v>21</v>
      </c>
      <c r="L48" s="29">
        <v>93.662000000000006</v>
      </c>
      <c r="M48" s="29">
        <v>93.703999999999994</v>
      </c>
      <c r="N48" s="29">
        <v>3.9857347335233766</v>
      </c>
      <c r="O48" s="30">
        <v>2.39</v>
      </c>
      <c r="P48" s="27" t="s">
        <v>106</v>
      </c>
      <c r="Q48" s="31">
        <v>2</v>
      </c>
      <c r="R48" s="25" t="s">
        <v>2647</v>
      </c>
      <c r="S48" s="25" t="s">
        <v>109</v>
      </c>
      <c r="T48" s="25" t="s">
        <v>280</v>
      </c>
      <c r="U48" s="25" t="s">
        <v>128</v>
      </c>
      <c r="V48" s="23" t="s">
        <v>1209</v>
      </c>
      <c r="W48" s="23" t="s">
        <v>1210</v>
      </c>
      <c r="X48" s="23" t="s">
        <v>76</v>
      </c>
      <c r="Y48" s="23" t="s">
        <v>1301</v>
      </c>
      <c r="Z48" s="23" t="s">
        <v>113</v>
      </c>
      <c r="AA48" s="23" t="s">
        <v>107</v>
      </c>
      <c r="AB48" s="23" t="s">
        <v>295</v>
      </c>
      <c r="AC48" s="25">
        <v>4.3342465753424655</v>
      </c>
      <c r="AD48" s="44">
        <v>2250000000</v>
      </c>
      <c r="AE48" s="33">
        <f>VLOOKUP(J48,Library!A:B,2,0)</f>
        <v>1</v>
      </c>
      <c r="AF48" s="33">
        <f>VLOOKUP(J48,Library!A:G,7,0)</f>
        <v>3</v>
      </c>
      <c r="AG48" s="28">
        <f>VLOOKUP(V48,Library!W:X,2,0)</f>
        <v>3</v>
      </c>
      <c r="AH48" s="28">
        <f>VLOOKUP(W48,Library!Y:Z,2,0)</f>
        <v>3</v>
      </c>
      <c r="AI48" s="28">
        <f>VLOOKUP(X48,Library!AA:AB,2,0)</f>
        <v>3</v>
      </c>
      <c r="AJ48" s="33">
        <f>IF(MAX(AG48,AH48,AI48)=0,VLOOKUP(I48,Library!$J:$P,7,0),MAX(AG48,AH48,AI48))</f>
        <v>3</v>
      </c>
      <c r="AK48" s="33">
        <f t="shared" si="3"/>
        <v>3</v>
      </c>
      <c r="AL48" s="33">
        <f>VLOOKUP(AA48,Library!T:U,2,0)</f>
        <v>1</v>
      </c>
      <c r="AM48" s="34">
        <f t="shared" si="4"/>
        <v>2.2000000000000002</v>
      </c>
      <c r="AN48" s="33">
        <f t="shared" si="5"/>
        <v>3</v>
      </c>
      <c r="AO48" s="28" t="s">
        <v>127</v>
      </c>
      <c r="AP48" s="25" t="s">
        <v>128</v>
      </c>
      <c r="AQ48" s="28" t="s">
        <v>274</v>
      </c>
      <c r="AR48" s="28" t="s">
        <v>275</v>
      </c>
      <c r="AS48" s="28" t="s">
        <v>276</v>
      </c>
      <c r="AT48" s="23" t="s">
        <v>280</v>
      </c>
      <c r="AU48" s="23" t="s">
        <v>35</v>
      </c>
      <c r="AV48" s="25" t="s">
        <v>128</v>
      </c>
      <c r="AW48" s="25" t="s">
        <v>128</v>
      </c>
      <c r="AX48" s="25" t="s">
        <v>128</v>
      </c>
      <c r="AY48" s="25" t="s">
        <v>128</v>
      </c>
      <c r="AZ48" s="25" t="s">
        <v>128</v>
      </c>
      <c r="BA48" s="25" t="s">
        <v>128</v>
      </c>
      <c r="BB48" s="25" t="s">
        <v>128</v>
      </c>
      <c r="BC48" s="25" t="s">
        <v>128</v>
      </c>
      <c r="BD48" s="25" t="s">
        <v>128</v>
      </c>
      <c r="BE48" s="25" t="s">
        <v>128</v>
      </c>
      <c r="BF48" s="25" t="s">
        <v>128</v>
      </c>
      <c r="BG48" s="25" t="s">
        <v>128</v>
      </c>
      <c r="BH48" s="25" t="s">
        <v>113</v>
      </c>
      <c r="BI48" s="23" t="s">
        <v>128</v>
      </c>
      <c r="BJ48" t="s">
        <v>1340</v>
      </c>
      <c r="BK48" s="27" t="s">
        <v>279</v>
      </c>
      <c r="BL48" s="23"/>
    </row>
    <row r="49" spans="1:64" ht="15">
      <c r="A49" s="28">
        <v>76</v>
      </c>
      <c r="B49" s="23" t="s">
        <v>281</v>
      </c>
      <c r="C49" s="28" t="s">
        <v>1427</v>
      </c>
      <c r="D49" s="27" t="s">
        <v>272</v>
      </c>
      <c r="E49" s="42">
        <v>3</v>
      </c>
      <c r="F49" s="25" t="s">
        <v>109</v>
      </c>
      <c r="G49" s="25" t="s">
        <v>128</v>
      </c>
      <c r="H49" s="25" t="s">
        <v>128</v>
      </c>
      <c r="I49" s="29" t="s">
        <v>273</v>
      </c>
      <c r="J49" s="43" t="s">
        <v>3635</v>
      </c>
      <c r="K49" s="27" t="s">
        <v>21</v>
      </c>
      <c r="L49" s="29">
        <v>94.454999999999998</v>
      </c>
      <c r="M49" s="29">
        <v>94.527000000000001</v>
      </c>
      <c r="N49" s="29">
        <v>4.05318973103227</v>
      </c>
      <c r="O49" s="30">
        <v>2.88</v>
      </c>
      <c r="P49" s="27" t="s">
        <v>106</v>
      </c>
      <c r="Q49" s="31">
        <v>2</v>
      </c>
      <c r="R49" s="25" t="s">
        <v>4390</v>
      </c>
      <c r="S49" s="25" t="s">
        <v>109</v>
      </c>
      <c r="T49" s="25" t="s">
        <v>2907</v>
      </c>
      <c r="U49" s="25" t="s">
        <v>128</v>
      </c>
      <c r="V49" s="23" t="s">
        <v>1209</v>
      </c>
      <c r="W49" s="23" t="s">
        <v>1210</v>
      </c>
      <c r="X49" s="23" t="s">
        <v>76</v>
      </c>
      <c r="Y49" s="23" t="s">
        <v>1301</v>
      </c>
      <c r="Z49" s="23" t="s">
        <v>113</v>
      </c>
      <c r="AA49" s="23" t="s">
        <v>107</v>
      </c>
      <c r="AB49" s="23" t="s">
        <v>2656</v>
      </c>
      <c r="AC49" s="25">
        <v>5.2191780821917808</v>
      </c>
      <c r="AD49" s="32">
        <v>500000000</v>
      </c>
      <c r="AE49" s="33">
        <f>VLOOKUP(J49,Library!A:B,2,0)</f>
        <v>1</v>
      </c>
      <c r="AF49" s="33">
        <f>VLOOKUP(J49,Library!A:G,7,0)</f>
        <v>3</v>
      </c>
      <c r="AG49" s="28">
        <f>VLOOKUP(V49,Library!W:X,2,0)</f>
        <v>3</v>
      </c>
      <c r="AH49" s="28">
        <f>VLOOKUP(W49,Library!Y:Z,2,0)</f>
        <v>3</v>
      </c>
      <c r="AI49" s="28">
        <f>VLOOKUP(X49,Library!AA:AB,2,0)</f>
        <v>3</v>
      </c>
      <c r="AJ49" s="33">
        <f>IF(MAX(AG49,AH49,AI49)=0,VLOOKUP(I49,Library!$J:$P,7,0),MAX(AG49,AH49,AI49))</f>
        <v>3</v>
      </c>
      <c r="AK49" s="33">
        <f t="shared" si="3"/>
        <v>4</v>
      </c>
      <c r="AL49" s="33">
        <f>VLOOKUP(AA49,Library!T:U,2,0)</f>
        <v>1</v>
      </c>
      <c r="AM49" s="34">
        <f t="shared" si="4"/>
        <v>2.2999999999999998</v>
      </c>
      <c r="AN49" s="33">
        <f t="shared" si="5"/>
        <v>3</v>
      </c>
      <c r="AO49" s="28" t="s">
        <v>136</v>
      </c>
      <c r="AP49" s="25" t="s">
        <v>128</v>
      </c>
      <c r="AQ49" s="28" t="s">
        <v>274</v>
      </c>
      <c r="AR49" s="28" t="s">
        <v>275</v>
      </c>
      <c r="AS49" s="28" t="s">
        <v>2274</v>
      </c>
      <c r="AT49" s="23" t="s">
        <v>2907</v>
      </c>
      <c r="AU49" s="23" t="s">
        <v>35</v>
      </c>
      <c r="AV49" s="25" t="s">
        <v>128</v>
      </c>
      <c r="AW49" s="25" t="s">
        <v>128</v>
      </c>
      <c r="AX49" s="25" t="s">
        <v>128</v>
      </c>
      <c r="AY49" s="25" t="s">
        <v>128</v>
      </c>
      <c r="AZ49" s="25" t="s">
        <v>128</v>
      </c>
      <c r="BA49" s="25" t="s">
        <v>128</v>
      </c>
      <c r="BB49" s="25" t="s">
        <v>128</v>
      </c>
      <c r="BC49" s="25" t="s">
        <v>128</v>
      </c>
      <c r="BD49" s="25" t="s">
        <v>128</v>
      </c>
      <c r="BE49" s="25" t="s">
        <v>128</v>
      </c>
      <c r="BF49" s="25" t="s">
        <v>128</v>
      </c>
      <c r="BG49" s="25" t="s">
        <v>128</v>
      </c>
      <c r="BH49" s="25" t="s">
        <v>113</v>
      </c>
      <c r="BI49" s="23" t="s">
        <v>128</v>
      </c>
      <c r="BJ49" t="s">
        <v>1340</v>
      </c>
      <c r="BK49" s="23" t="s">
        <v>281</v>
      </c>
      <c r="BL49" s="27"/>
    </row>
    <row r="50" spans="1:64" ht="15">
      <c r="A50" s="28">
        <v>77</v>
      </c>
      <c r="B50" s="23" t="s">
        <v>282</v>
      </c>
      <c r="C50" s="28" t="s">
        <v>1428</v>
      </c>
      <c r="D50" s="27" t="s">
        <v>272</v>
      </c>
      <c r="E50" s="42">
        <v>3</v>
      </c>
      <c r="F50" s="25" t="s">
        <v>109</v>
      </c>
      <c r="G50" s="25" t="s">
        <v>128</v>
      </c>
      <c r="H50" s="25" t="s">
        <v>128</v>
      </c>
      <c r="I50" s="29" t="s">
        <v>273</v>
      </c>
      <c r="J50" s="43" t="s">
        <v>3635</v>
      </c>
      <c r="K50" s="27" t="s">
        <v>21</v>
      </c>
      <c r="L50" s="29">
        <v>92.844999999999999</v>
      </c>
      <c r="M50" s="29">
        <v>92.96</v>
      </c>
      <c r="N50" s="29">
        <v>4.7010102308565322</v>
      </c>
      <c r="O50" s="30">
        <v>3.9249999999999998</v>
      </c>
      <c r="P50" s="27" t="s">
        <v>106</v>
      </c>
      <c r="Q50" s="31">
        <v>2</v>
      </c>
      <c r="R50" s="25" t="s">
        <v>4383</v>
      </c>
      <c r="S50" s="25" t="s">
        <v>109</v>
      </c>
      <c r="T50" s="25" t="s">
        <v>3109</v>
      </c>
      <c r="U50" s="25" t="s">
        <v>128</v>
      </c>
      <c r="V50" s="23" t="s">
        <v>1209</v>
      </c>
      <c r="W50" s="23" t="s">
        <v>1210</v>
      </c>
      <c r="X50" s="23" t="s">
        <v>76</v>
      </c>
      <c r="Y50" s="23" t="s">
        <v>1301</v>
      </c>
      <c r="Z50" s="23" t="s">
        <v>113</v>
      </c>
      <c r="AA50" s="23" t="s">
        <v>107</v>
      </c>
      <c r="AB50" s="23" t="s">
        <v>2657</v>
      </c>
      <c r="AC50" s="25">
        <v>11.96986301369863</v>
      </c>
      <c r="AD50" s="32">
        <v>1000000000</v>
      </c>
      <c r="AE50" s="33">
        <f>VLOOKUP(J50,Library!A:B,2,0)</f>
        <v>1</v>
      </c>
      <c r="AF50" s="33">
        <f>VLOOKUP(J50,Library!A:G,7,0)</f>
        <v>3</v>
      </c>
      <c r="AG50" s="28">
        <f>VLOOKUP(V50,Library!W:X,2,0)</f>
        <v>3</v>
      </c>
      <c r="AH50" s="28">
        <f>VLOOKUP(W50,Library!Y:Z,2,0)</f>
        <v>3</v>
      </c>
      <c r="AI50" s="28">
        <f>VLOOKUP(X50,Library!AA:AB,2,0)</f>
        <v>3</v>
      </c>
      <c r="AJ50" s="33">
        <f>IF(MAX(AG50,AH50,AI50)=0,VLOOKUP(I50,Library!$J:$P,7,0),MAX(AG50,AH50,AI50))</f>
        <v>3</v>
      </c>
      <c r="AK50" s="33">
        <f t="shared" si="3"/>
        <v>5</v>
      </c>
      <c r="AL50" s="33">
        <f>VLOOKUP(AA50,Library!T:U,2,0)</f>
        <v>1</v>
      </c>
      <c r="AM50" s="34">
        <f t="shared" si="4"/>
        <v>2.4</v>
      </c>
      <c r="AN50" s="33">
        <f t="shared" si="5"/>
        <v>3</v>
      </c>
      <c r="AO50" s="28" t="s">
        <v>127</v>
      </c>
      <c r="AP50" s="25" t="s">
        <v>128</v>
      </c>
      <c r="AQ50" s="28" t="s">
        <v>274</v>
      </c>
      <c r="AR50" s="28" t="s">
        <v>275</v>
      </c>
      <c r="AS50" s="28" t="s">
        <v>2274</v>
      </c>
      <c r="AT50" s="23" t="s">
        <v>3109</v>
      </c>
      <c r="AU50" s="23" t="s">
        <v>35</v>
      </c>
      <c r="AV50" s="25" t="s">
        <v>128</v>
      </c>
      <c r="AW50" s="25" t="s">
        <v>128</v>
      </c>
      <c r="AX50" s="25" t="s">
        <v>128</v>
      </c>
      <c r="AY50" s="25" t="s">
        <v>128</v>
      </c>
      <c r="AZ50" s="25" t="s">
        <v>128</v>
      </c>
      <c r="BA50" s="25" t="s">
        <v>128</v>
      </c>
      <c r="BB50" s="25" t="s">
        <v>128</v>
      </c>
      <c r="BC50" s="25" t="s">
        <v>128</v>
      </c>
      <c r="BD50" s="25" t="s">
        <v>128</v>
      </c>
      <c r="BE50" s="25" t="s">
        <v>128</v>
      </c>
      <c r="BF50" s="25" t="s">
        <v>128</v>
      </c>
      <c r="BG50" s="25" t="s">
        <v>128</v>
      </c>
      <c r="BH50" s="25" t="s">
        <v>113</v>
      </c>
      <c r="BI50" s="23" t="s">
        <v>128</v>
      </c>
      <c r="BJ50" t="s">
        <v>1340</v>
      </c>
      <c r="BK50" s="23" t="s">
        <v>282</v>
      </c>
      <c r="BL50" s="23"/>
    </row>
    <row r="51" spans="1:64" ht="15">
      <c r="A51" s="28">
        <v>78</v>
      </c>
      <c r="B51" s="23" t="s">
        <v>283</v>
      </c>
      <c r="C51" s="28" t="s">
        <v>1429</v>
      </c>
      <c r="D51" s="27" t="s">
        <v>272</v>
      </c>
      <c r="E51" s="42">
        <v>3</v>
      </c>
      <c r="F51" s="25" t="s">
        <v>109</v>
      </c>
      <c r="G51" s="25" t="s">
        <v>128</v>
      </c>
      <c r="H51" s="25" t="s">
        <v>128</v>
      </c>
      <c r="I51" s="29" t="s">
        <v>273</v>
      </c>
      <c r="J51" s="43" t="s">
        <v>3635</v>
      </c>
      <c r="K51" s="27" t="s">
        <v>21</v>
      </c>
      <c r="L51" s="29">
        <v>84.766000000000005</v>
      </c>
      <c r="M51" s="29">
        <v>84.938000000000002</v>
      </c>
      <c r="N51" s="29">
        <v>5.1158782030087941</v>
      </c>
      <c r="O51" s="30">
        <v>3.68</v>
      </c>
      <c r="P51" s="27" t="s">
        <v>106</v>
      </c>
      <c r="Q51" s="31">
        <v>2</v>
      </c>
      <c r="R51" s="25" t="s">
        <v>4390</v>
      </c>
      <c r="S51" s="25" t="s">
        <v>109</v>
      </c>
      <c r="T51" s="25" t="s">
        <v>3110</v>
      </c>
      <c r="U51" s="25" t="s">
        <v>128</v>
      </c>
      <c r="V51" s="23" t="s">
        <v>1209</v>
      </c>
      <c r="W51" s="23" t="s">
        <v>1210</v>
      </c>
      <c r="X51" s="23" t="s">
        <v>76</v>
      </c>
      <c r="Y51" s="23" t="s">
        <v>1301</v>
      </c>
      <c r="Z51" s="23" t="s">
        <v>113</v>
      </c>
      <c r="AA51" s="23" t="s">
        <v>107</v>
      </c>
      <c r="AB51" s="23" t="s">
        <v>2658</v>
      </c>
      <c r="AC51" s="25">
        <v>15.227397260273973</v>
      </c>
      <c r="AD51" s="32">
        <v>900000000</v>
      </c>
      <c r="AE51" s="33">
        <f>VLOOKUP(J51,Library!A:B,2,0)</f>
        <v>1</v>
      </c>
      <c r="AF51" s="33">
        <f>VLOOKUP(J51,Library!A:G,7,0)</f>
        <v>3</v>
      </c>
      <c r="AG51" s="28">
        <f>VLOOKUP(V51,Library!W:X,2,0)</f>
        <v>3</v>
      </c>
      <c r="AH51" s="28">
        <f>VLOOKUP(W51,Library!Y:Z,2,0)</f>
        <v>3</v>
      </c>
      <c r="AI51" s="28">
        <f>VLOOKUP(X51,Library!AA:AB,2,0)</f>
        <v>3</v>
      </c>
      <c r="AJ51" s="33">
        <f>IF(MAX(AG51,AH51,AI51)=0,VLOOKUP(I51,Library!$J:$P,7,0),MAX(AG51,AH51,AI51))</f>
        <v>3</v>
      </c>
      <c r="AK51" s="33">
        <f t="shared" si="3"/>
        <v>5</v>
      </c>
      <c r="AL51" s="33">
        <f>VLOOKUP(AA51,Library!T:U,2,0)</f>
        <v>1</v>
      </c>
      <c r="AM51" s="34">
        <f t="shared" si="4"/>
        <v>2.4</v>
      </c>
      <c r="AN51" s="33">
        <f t="shared" si="5"/>
        <v>3</v>
      </c>
      <c r="AO51" s="28" t="s">
        <v>136</v>
      </c>
      <c r="AP51" s="25" t="s">
        <v>128</v>
      </c>
      <c r="AQ51" s="28" t="s">
        <v>274</v>
      </c>
      <c r="AR51" s="28" t="s">
        <v>275</v>
      </c>
      <c r="AS51" s="28" t="s">
        <v>2274</v>
      </c>
      <c r="AT51" s="23" t="s">
        <v>3110</v>
      </c>
      <c r="AU51" s="23" t="s">
        <v>35</v>
      </c>
      <c r="AV51" s="25" t="s">
        <v>128</v>
      </c>
      <c r="AW51" s="25" t="s">
        <v>128</v>
      </c>
      <c r="AX51" s="25" t="s">
        <v>128</v>
      </c>
      <c r="AY51" s="25" t="s">
        <v>128</v>
      </c>
      <c r="AZ51" s="25" t="s">
        <v>128</v>
      </c>
      <c r="BA51" s="25" t="s">
        <v>128</v>
      </c>
      <c r="BB51" s="25" t="s">
        <v>128</v>
      </c>
      <c r="BC51" s="25" t="s">
        <v>128</v>
      </c>
      <c r="BD51" s="25" t="s">
        <v>128</v>
      </c>
      <c r="BE51" s="25" t="s">
        <v>128</v>
      </c>
      <c r="BF51" s="25" t="s">
        <v>128</v>
      </c>
      <c r="BG51" s="25" t="s">
        <v>128</v>
      </c>
      <c r="BH51" s="25" t="s">
        <v>113</v>
      </c>
      <c r="BI51" s="23" t="s">
        <v>128</v>
      </c>
      <c r="BJ51" t="s">
        <v>1340</v>
      </c>
      <c r="BK51" s="23" t="s">
        <v>283</v>
      </c>
      <c r="BL51" s="23"/>
    </row>
    <row r="52" spans="1:64" ht="15">
      <c r="A52" s="28">
        <v>79</v>
      </c>
      <c r="B52" s="23" t="s">
        <v>284</v>
      </c>
      <c r="C52" s="28" t="s">
        <v>1430</v>
      </c>
      <c r="D52" s="27" t="s">
        <v>272</v>
      </c>
      <c r="E52" s="42">
        <v>3</v>
      </c>
      <c r="F52" s="25" t="s">
        <v>109</v>
      </c>
      <c r="G52" s="25" t="s">
        <v>128</v>
      </c>
      <c r="H52" s="25" t="s">
        <v>128</v>
      </c>
      <c r="I52" s="29" t="s">
        <v>273</v>
      </c>
      <c r="J52" s="43" t="s">
        <v>3635</v>
      </c>
      <c r="K52" s="27" t="s">
        <v>21</v>
      </c>
      <c r="L52" s="29">
        <v>89.933999999999997</v>
      </c>
      <c r="M52" s="29">
        <v>90.105999999999995</v>
      </c>
      <c r="N52" s="29">
        <v>5.2685352671087493</v>
      </c>
      <c r="O52" s="30">
        <v>4.5250000000000004</v>
      </c>
      <c r="P52" s="27" t="s">
        <v>106</v>
      </c>
      <c r="Q52" s="31">
        <v>2</v>
      </c>
      <c r="R52" s="25" t="s">
        <v>2664</v>
      </c>
      <c r="S52" s="25" t="s">
        <v>109</v>
      </c>
      <c r="T52" s="25" t="s">
        <v>3111</v>
      </c>
      <c r="U52" s="25" t="s">
        <v>128</v>
      </c>
      <c r="V52" s="23" t="s">
        <v>1209</v>
      </c>
      <c r="W52" s="23" t="s">
        <v>1210</v>
      </c>
      <c r="X52" s="23" t="s">
        <v>76</v>
      </c>
      <c r="Y52" s="23" t="s">
        <v>1301</v>
      </c>
      <c r="Z52" s="23" t="s">
        <v>113</v>
      </c>
      <c r="AA52" s="23" t="s">
        <v>107</v>
      </c>
      <c r="AB52" s="23" t="s">
        <v>2659</v>
      </c>
      <c r="AC52" s="25">
        <v>23.202739726027396</v>
      </c>
      <c r="AD52" s="32">
        <v>500000000</v>
      </c>
      <c r="AE52" s="33">
        <f>VLOOKUP(J52,Library!A:B,2,0)</f>
        <v>1</v>
      </c>
      <c r="AF52" s="33">
        <f>VLOOKUP(J52,Library!A:G,7,0)</f>
        <v>3</v>
      </c>
      <c r="AG52" s="28">
        <f>VLOOKUP(V52,Library!W:X,2,0)</f>
        <v>3</v>
      </c>
      <c r="AH52" s="28">
        <f>VLOOKUP(W52,Library!Y:Z,2,0)</f>
        <v>3</v>
      </c>
      <c r="AI52" s="28">
        <f>VLOOKUP(X52,Library!AA:AB,2,0)</f>
        <v>3</v>
      </c>
      <c r="AJ52" s="33">
        <f>IF(MAX(AG52,AH52,AI52)=0,VLOOKUP(I52,Library!$J:$P,7,0),MAX(AG52,AH52,AI52))</f>
        <v>3</v>
      </c>
      <c r="AK52" s="33">
        <f t="shared" si="3"/>
        <v>5</v>
      </c>
      <c r="AL52" s="33">
        <f>VLOOKUP(AA52,Library!T:U,2,0)</f>
        <v>1</v>
      </c>
      <c r="AM52" s="34">
        <f t="shared" si="4"/>
        <v>2.4</v>
      </c>
      <c r="AN52" s="33">
        <f t="shared" si="5"/>
        <v>3</v>
      </c>
      <c r="AO52" s="28" t="s">
        <v>173</v>
      </c>
      <c r="AP52" s="25" t="s">
        <v>128</v>
      </c>
      <c r="AQ52" s="28" t="s">
        <v>274</v>
      </c>
      <c r="AR52" s="28" t="s">
        <v>275</v>
      </c>
      <c r="AS52" s="28" t="s">
        <v>2274</v>
      </c>
      <c r="AT52" s="23" t="s">
        <v>3111</v>
      </c>
      <c r="AU52" s="23" t="s">
        <v>35</v>
      </c>
      <c r="AV52" s="25" t="s">
        <v>128</v>
      </c>
      <c r="AW52" s="25" t="s">
        <v>128</v>
      </c>
      <c r="AX52" s="25" t="s">
        <v>128</v>
      </c>
      <c r="AY52" s="25" t="s">
        <v>128</v>
      </c>
      <c r="AZ52" s="25" t="s">
        <v>128</v>
      </c>
      <c r="BA52" s="25" t="s">
        <v>128</v>
      </c>
      <c r="BB52" s="25" t="s">
        <v>128</v>
      </c>
      <c r="BC52" s="25" t="s">
        <v>128</v>
      </c>
      <c r="BD52" s="25" t="s">
        <v>128</v>
      </c>
      <c r="BE52" s="25" t="s">
        <v>128</v>
      </c>
      <c r="BF52" s="25" t="s">
        <v>128</v>
      </c>
      <c r="BG52" s="25" t="s">
        <v>128</v>
      </c>
      <c r="BH52" s="25" t="s">
        <v>113</v>
      </c>
      <c r="BI52" s="23" t="s">
        <v>128</v>
      </c>
      <c r="BJ52" t="s">
        <v>1340</v>
      </c>
      <c r="BK52" s="23" t="s">
        <v>284</v>
      </c>
      <c r="BL52" s="27"/>
    </row>
    <row r="53" spans="1:64" ht="15">
      <c r="A53" s="28">
        <v>80</v>
      </c>
      <c r="B53" s="23" t="s">
        <v>285</v>
      </c>
      <c r="C53" s="28" t="s">
        <v>1431</v>
      </c>
      <c r="D53" s="27" t="s">
        <v>272</v>
      </c>
      <c r="E53" s="42">
        <v>3</v>
      </c>
      <c r="F53" s="25" t="s">
        <v>109</v>
      </c>
      <c r="G53" s="25" t="s">
        <v>128</v>
      </c>
      <c r="H53" s="25" t="s">
        <v>128</v>
      </c>
      <c r="I53" s="29" t="s">
        <v>273</v>
      </c>
      <c r="J53" s="43" t="s">
        <v>3635</v>
      </c>
      <c r="K53" s="27" t="s">
        <v>21</v>
      </c>
      <c r="L53" s="29">
        <v>71.974999999999994</v>
      </c>
      <c r="M53" s="29">
        <v>72.043000000000006</v>
      </c>
      <c r="N53" s="29">
        <v>5.2970964731026964</v>
      </c>
      <c r="O53" s="30">
        <v>3.24</v>
      </c>
      <c r="P53" s="27" t="s">
        <v>106</v>
      </c>
      <c r="Q53" s="31">
        <v>2</v>
      </c>
      <c r="R53" s="25" t="s">
        <v>2647</v>
      </c>
      <c r="S53" s="25" t="s">
        <v>109</v>
      </c>
      <c r="T53" s="25" t="s">
        <v>3112</v>
      </c>
      <c r="U53" s="25" t="s">
        <v>128</v>
      </c>
      <c r="V53" s="23" t="s">
        <v>1209</v>
      </c>
      <c r="W53" s="23" t="s">
        <v>1210</v>
      </c>
      <c r="X53" s="23" t="s">
        <v>76</v>
      </c>
      <c r="Y53" s="23" t="s">
        <v>1301</v>
      </c>
      <c r="Z53" s="23" t="s">
        <v>113</v>
      </c>
      <c r="AA53" s="23" t="s">
        <v>107</v>
      </c>
      <c r="AB53" s="23" t="s">
        <v>2660</v>
      </c>
      <c r="AC53" s="25">
        <v>24.347945205479451</v>
      </c>
      <c r="AD53" s="32">
        <v>2000000000</v>
      </c>
      <c r="AE53" s="33">
        <f>VLOOKUP(J53,Library!A:B,2,0)</f>
        <v>1</v>
      </c>
      <c r="AF53" s="33">
        <f>VLOOKUP(J53,Library!A:G,7,0)</f>
        <v>3</v>
      </c>
      <c r="AG53" s="28">
        <f>VLOOKUP(V53,Library!W:X,2,0)</f>
        <v>3</v>
      </c>
      <c r="AH53" s="28">
        <f>VLOOKUP(W53,Library!Y:Z,2,0)</f>
        <v>3</v>
      </c>
      <c r="AI53" s="28">
        <f>VLOOKUP(X53,Library!AA:AB,2,0)</f>
        <v>3</v>
      </c>
      <c r="AJ53" s="33">
        <f>IF(MAX(AG53,AH53,AI53)=0,VLOOKUP(I53,Library!$J:$P,7,0),MAX(AG53,AH53,AI53))</f>
        <v>3</v>
      </c>
      <c r="AK53" s="33">
        <f t="shared" si="3"/>
        <v>5</v>
      </c>
      <c r="AL53" s="33">
        <f>VLOOKUP(AA53,Library!T:U,2,0)</f>
        <v>1</v>
      </c>
      <c r="AM53" s="34">
        <f t="shared" si="4"/>
        <v>2.4</v>
      </c>
      <c r="AN53" s="33">
        <f t="shared" si="5"/>
        <v>3</v>
      </c>
      <c r="AO53" s="28" t="s">
        <v>127</v>
      </c>
      <c r="AP53" s="25" t="s">
        <v>128</v>
      </c>
      <c r="AQ53" s="28" t="s">
        <v>274</v>
      </c>
      <c r="AR53" s="28" t="s">
        <v>275</v>
      </c>
      <c r="AS53" s="28" t="s">
        <v>2274</v>
      </c>
      <c r="AT53" s="23" t="s">
        <v>3112</v>
      </c>
      <c r="AU53" s="23" t="s">
        <v>35</v>
      </c>
      <c r="AV53" s="25" t="s">
        <v>128</v>
      </c>
      <c r="AW53" s="25" t="s">
        <v>128</v>
      </c>
      <c r="AX53" s="25" t="s">
        <v>128</v>
      </c>
      <c r="AY53" s="25" t="s">
        <v>128</v>
      </c>
      <c r="AZ53" s="25" t="s">
        <v>128</v>
      </c>
      <c r="BA53" s="25" t="s">
        <v>128</v>
      </c>
      <c r="BB53" s="25" t="s">
        <v>128</v>
      </c>
      <c r="BC53" s="25" t="s">
        <v>128</v>
      </c>
      <c r="BD53" s="25" t="s">
        <v>128</v>
      </c>
      <c r="BE53" s="25" t="s">
        <v>128</v>
      </c>
      <c r="BF53" s="25" t="s">
        <v>128</v>
      </c>
      <c r="BG53" s="25" t="s">
        <v>128</v>
      </c>
      <c r="BH53" s="25" t="s">
        <v>113</v>
      </c>
      <c r="BI53" s="23" t="s">
        <v>128</v>
      </c>
      <c r="BJ53" t="s">
        <v>1340</v>
      </c>
      <c r="BK53" s="23" t="s">
        <v>285</v>
      </c>
      <c r="BL53" s="27"/>
    </row>
    <row r="54" spans="1:64" ht="15">
      <c r="A54" s="28">
        <v>81</v>
      </c>
      <c r="B54" s="23" t="s">
        <v>286</v>
      </c>
      <c r="C54" s="28" t="s">
        <v>1432</v>
      </c>
      <c r="D54" s="27" t="s">
        <v>272</v>
      </c>
      <c r="E54" s="42">
        <v>3</v>
      </c>
      <c r="F54" s="25" t="s">
        <v>109</v>
      </c>
      <c r="G54" s="25" t="s">
        <v>128</v>
      </c>
      <c r="H54" s="25" t="s">
        <v>128</v>
      </c>
      <c r="I54" s="29" t="s">
        <v>273</v>
      </c>
      <c r="J54" s="43" t="s">
        <v>3635</v>
      </c>
      <c r="K54" s="27" t="s">
        <v>21</v>
      </c>
      <c r="L54" s="29">
        <v>79.73</v>
      </c>
      <c r="M54" s="29">
        <v>79.828000000000003</v>
      </c>
      <c r="N54" s="29">
        <v>5.2985758864072325</v>
      </c>
      <c r="O54" s="30">
        <v>3.84</v>
      </c>
      <c r="P54" s="27" t="s">
        <v>106</v>
      </c>
      <c r="Q54" s="31">
        <v>2</v>
      </c>
      <c r="R54" s="25" t="s">
        <v>4390</v>
      </c>
      <c r="S54" s="25" t="s">
        <v>109</v>
      </c>
      <c r="T54" s="25" t="s">
        <v>3113</v>
      </c>
      <c r="U54" s="25" t="s">
        <v>128</v>
      </c>
      <c r="V54" s="23" t="s">
        <v>1209</v>
      </c>
      <c r="W54" s="23" t="s">
        <v>1210</v>
      </c>
      <c r="X54" s="23" t="s">
        <v>76</v>
      </c>
      <c r="Y54" s="23" t="s">
        <v>1301</v>
      </c>
      <c r="Z54" s="23" t="s">
        <v>113</v>
      </c>
      <c r="AA54" s="23" t="s">
        <v>107</v>
      </c>
      <c r="AB54" s="23" t="s">
        <v>2661</v>
      </c>
      <c r="AC54" s="25">
        <v>25.232876712328768</v>
      </c>
      <c r="AD54" s="32">
        <v>1750000000</v>
      </c>
      <c r="AE54" s="33">
        <f>VLOOKUP(J54,Library!A:B,2,0)</f>
        <v>1</v>
      </c>
      <c r="AF54" s="33">
        <f>VLOOKUP(J54,Library!A:G,7,0)</f>
        <v>3</v>
      </c>
      <c r="AG54" s="28">
        <f>VLOOKUP(V54,Library!W:X,2,0)</f>
        <v>3</v>
      </c>
      <c r="AH54" s="28">
        <f>VLOOKUP(W54,Library!Y:Z,2,0)</f>
        <v>3</v>
      </c>
      <c r="AI54" s="28">
        <f>VLOOKUP(X54,Library!AA:AB,2,0)</f>
        <v>3</v>
      </c>
      <c r="AJ54" s="33">
        <f>IF(MAX(AG54,AH54,AI54)=0,VLOOKUP(I54,Library!$J:$P,7,0),MAX(AG54,AH54,AI54))</f>
        <v>3</v>
      </c>
      <c r="AK54" s="33">
        <f t="shared" si="3"/>
        <v>5</v>
      </c>
      <c r="AL54" s="33">
        <f>VLOOKUP(AA54,Library!T:U,2,0)</f>
        <v>1</v>
      </c>
      <c r="AM54" s="34">
        <f t="shared" si="4"/>
        <v>2.4</v>
      </c>
      <c r="AN54" s="33">
        <f t="shared" si="5"/>
        <v>3</v>
      </c>
      <c r="AO54" s="28" t="s">
        <v>136</v>
      </c>
      <c r="AP54" s="25" t="s">
        <v>128</v>
      </c>
      <c r="AQ54" s="28" t="s">
        <v>274</v>
      </c>
      <c r="AR54" s="28" t="s">
        <v>275</v>
      </c>
      <c r="AS54" s="28" t="s">
        <v>2274</v>
      </c>
      <c r="AT54" s="23" t="s">
        <v>3113</v>
      </c>
      <c r="AU54" s="23" t="s">
        <v>35</v>
      </c>
      <c r="AV54" s="25" t="s">
        <v>128</v>
      </c>
      <c r="AW54" s="25" t="s">
        <v>128</v>
      </c>
      <c r="AX54" s="25" t="s">
        <v>128</v>
      </c>
      <c r="AY54" s="25" t="s">
        <v>128</v>
      </c>
      <c r="AZ54" s="25" t="s">
        <v>128</v>
      </c>
      <c r="BA54" s="25" t="s">
        <v>128</v>
      </c>
      <c r="BB54" s="25" t="s">
        <v>128</v>
      </c>
      <c r="BC54" s="25" t="s">
        <v>128</v>
      </c>
      <c r="BD54" s="25" t="s">
        <v>128</v>
      </c>
      <c r="BE54" s="25" t="s">
        <v>128</v>
      </c>
      <c r="BF54" s="25" t="s">
        <v>128</v>
      </c>
      <c r="BG54" s="25" t="s">
        <v>128</v>
      </c>
      <c r="BH54" s="25" t="s">
        <v>113</v>
      </c>
      <c r="BI54" s="23" t="s">
        <v>128</v>
      </c>
      <c r="BJ54" t="s">
        <v>1340</v>
      </c>
      <c r="BK54" s="23" t="s">
        <v>286</v>
      </c>
      <c r="BL54" s="27"/>
    </row>
    <row r="55" spans="1:64" ht="15">
      <c r="A55" s="28">
        <v>82</v>
      </c>
      <c r="B55" s="23" t="s">
        <v>287</v>
      </c>
      <c r="C55" s="28" t="s">
        <v>1433</v>
      </c>
      <c r="D55" s="27" t="s">
        <v>272</v>
      </c>
      <c r="E55" s="42">
        <v>3</v>
      </c>
      <c r="F55" s="25" t="s">
        <v>109</v>
      </c>
      <c r="G55" s="25" t="s">
        <v>128</v>
      </c>
      <c r="H55" s="25" t="s">
        <v>128</v>
      </c>
      <c r="I55" s="29" t="s">
        <v>273</v>
      </c>
      <c r="J55" s="43" t="s">
        <v>3635</v>
      </c>
      <c r="K55" s="27" t="s">
        <v>21</v>
      </c>
      <c r="L55" s="29">
        <v>68.2</v>
      </c>
      <c r="M55" s="29">
        <v>68.293999999999997</v>
      </c>
      <c r="N55" s="29">
        <v>5.3059729816286705</v>
      </c>
      <c r="O55" s="30">
        <v>3.29</v>
      </c>
      <c r="P55" s="27" t="s">
        <v>106</v>
      </c>
      <c r="Q55" s="31">
        <v>2</v>
      </c>
      <c r="R55" s="25" t="s">
        <v>2647</v>
      </c>
      <c r="S55" s="25" t="s">
        <v>109</v>
      </c>
      <c r="T55" s="25" t="s">
        <v>3114</v>
      </c>
      <c r="U55" s="25" t="s">
        <v>128</v>
      </c>
      <c r="V55" s="23" t="s">
        <v>1209</v>
      </c>
      <c r="W55" s="23" t="s">
        <v>1210</v>
      </c>
      <c r="X55" s="23" t="s">
        <v>76</v>
      </c>
      <c r="Y55" s="23" t="s">
        <v>1301</v>
      </c>
      <c r="Z55" s="23" t="s">
        <v>113</v>
      </c>
      <c r="AA55" s="23" t="s">
        <v>107</v>
      </c>
      <c r="AB55" s="23" t="s">
        <v>2662</v>
      </c>
      <c r="AC55" s="25">
        <v>34.356164383561641</v>
      </c>
      <c r="AD55" s="32">
        <v>750000000</v>
      </c>
      <c r="AE55" s="33">
        <f>VLOOKUP(J55,Library!A:B,2,0)</f>
        <v>1</v>
      </c>
      <c r="AF55" s="33">
        <f>VLOOKUP(J55,Library!A:G,7,0)</f>
        <v>3</v>
      </c>
      <c r="AG55" s="28">
        <f>VLOOKUP(V55,Library!W:X,2,0)</f>
        <v>3</v>
      </c>
      <c r="AH55" s="28">
        <f>VLOOKUP(W55,Library!Y:Z,2,0)</f>
        <v>3</v>
      </c>
      <c r="AI55" s="28">
        <f>VLOOKUP(X55,Library!AA:AB,2,0)</f>
        <v>3</v>
      </c>
      <c r="AJ55" s="33">
        <f>IF(MAX(AG55,AH55,AI55)=0,VLOOKUP(I55,Library!$J:$P,7,0),MAX(AG55,AH55,AI55))</f>
        <v>3</v>
      </c>
      <c r="AK55" s="33">
        <f t="shared" si="3"/>
        <v>5</v>
      </c>
      <c r="AL55" s="33">
        <f>VLOOKUP(AA55,Library!T:U,2,0)</f>
        <v>1</v>
      </c>
      <c r="AM55" s="34">
        <f t="shared" si="4"/>
        <v>2.4</v>
      </c>
      <c r="AN55" s="33">
        <f t="shared" si="5"/>
        <v>3</v>
      </c>
      <c r="AO55" s="28" t="s">
        <v>136</v>
      </c>
      <c r="AP55" s="25" t="s">
        <v>128</v>
      </c>
      <c r="AQ55" s="28" t="s">
        <v>274</v>
      </c>
      <c r="AR55" s="28" t="s">
        <v>275</v>
      </c>
      <c r="AS55" s="28" t="s">
        <v>2274</v>
      </c>
      <c r="AT55" s="23" t="s">
        <v>3114</v>
      </c>
      <c r="AU55" s="23" t="s">
        <v>35</v>
      </c>
      <c r="AV55" s="25" t="s">
        <v>128</v>
      </c>
      <c r="AW55" s="25" t="s">
        <v>128</v>
      </c>
      <c r="AX55" s="25" t="s">
        <v>128</v>
      </c>
      <c r="AY55" s="25" t="s">
        <v>128</v>
      </c>
      <c r="AZ55" s="25" t="s">
        <v>128</v>
      </c>
      <c r="BA55" s="25" t="s">
        <v>128</v>
      </c>
      <c r="BB55" s="25" t="s">
        <v>128</v>
      </c>
      <c r="BC55" s="25" t="s">
        <v>128</v>
      </c>
      <c r="BD55" s="25" t="s">
        <v>128</v>
      </c>
      <c r="BE55" s="25" t="s">
        <v>128</v>
      </c>
      <c r="BF55" s="25" t="s">
        <v>128</v>
      </c>
      <c r="BG55" s="25" t="s">
        <v>128</v>
      </c>
      <c r="BH55" s="25" t="s">
        <v>113</v>
      </c>
      <c r="BI55" s="23" t="s">
        <v>128</v>
      </c>
      <c r="BJ55" t="s">
        <v>1340</v>
      </c>
      <c r="BK55" s="23" t="s">
        <v>287</v>
      </c>
      <c r="BL55" s="27"/>
    </row>
    <row r="56" spans="1:64" ht="15">
      <c r="A56" s="28">
        <v>83</v>
      </c>
      <c r="B56" s="23" t="s">
        <v>288</v>
      </c>
      <c r="C56" s="28" t="s">
        <v>1434</v>
      </c>
      <c r="D56" s="27" t="s">
        <v>272</v>
      </c>
      <c r="E56" s="42">
        <v>3</v>
      </c>
      <c r="F56" s="25" t="s">
        <v>109</v>
      </c>
      <c r="G56" s="25" t="s">
        <v>128</v>
      </c>
      <c r="H56" s="25" t="s">
        <v>128</v>
      </c>
      <c r="I56" s="29" t="s">
        <v>273</v>
      </c>
      <c r="J56" s="43" t="s">
        <v>3635</v>
      </c>
      <c r="K56" s="27" t="s">
        <v>21</v>
      </c>
      <c r="L56" s="29">
        <v>78.111000000000004</v>
      </c>
      <c r="M56" s="29">
        <v>78.185000000000002</v>
      </c>
      <c r="N56" s="29">
        <v>5.3162553341715366</v>
      </c>
      <c r="O56" s="30">
        <v>3.94</v>
      </c>
      <c r="P56" s="27" t="s">
        <v>106</v>
      </c>
      <c r="Q56" s="31">
        <v>2</v>
      </c>
      <c r="R56" s="25" t="s">
        <v>4390</v>
      </c>
      <c r="S56" s="25" t="s">
        <v>109</v>
      </c>
      <c r="T56" s="25" t="s">
        <v>3115</v>
      </c>
      <c r="U56" s="25" t="s">
        <v>128</v>
      </c>
      <c r="V56" s="23" t="s">
        <v>1209</v>
      </c>
      <c r="W56" s="23" t="s">
        <v>1210</v>
      </c>
      <c r="X56" s="23" t="s">
        <v>76</v>
      </c>
      <c r="Y56" s="23" t="s">
        <v>1301</v>
      </c>
      <c r="Z56" s="23" t="s">
        <v>113</v>
      </c>
      <c r="AA56" s="23" t="s">
        <v>107</v>
      </c>
      <c r="AB56" s="23" t="s">
        <v>2663</v>
      </c>
      <c r="AC56" s="25">
        <v>35.241095890410961</v>
      </c>
      <c r="AD56" s="32">
        <v>1000000000</v>
      </c>
      <c r="AE56" s="33">
        <f>VLOOKUP(J56,Library!A:B,2,0)</f>
        <v>1</v>
      </c>
      <c r="AF56" s="33">
        <f>VLOOKUP(J56,Library!A:G,7,0)</f>
        <v>3</v>
      </c>
      <c r="AG56" s="28">
        <f>VLOOKUP(V56,Library!W:X,2,0)</f>
        <v>3</v>
      </c>
      <c r="AH56" s="28">
        <f>VLOOKUP(W56,Library!Y:Z,2,0)</f>
        <v>3</v>
      </c>
      <c r="AI56" s="28">
        <f>VLOOKUP(X56,Library!AA:AB,2,0)</f>
        <v>3</v>
      </c>
      <c r="AJ56" s="33">
        <f>IF(MAX(AG56,AH56,AI56)=0,VLOOKUP(I56,Library!$J:$P,7,0),MAX(AG56,AH56,AI56))</f>
        <v>3</v>
      </c>
      <c r="AK56" s="33">
        <f t="shared" si="3"/>
        <v>5</v>
      </c>
      <c r="AL56" s="33">
        <f>VLOOKUP(AA56,Library!T:U,2,0)</f>
        <v>1</v>
      </c>
      <c r="AM56" s="34">
        <f t="shared" si="4"/>
        <v>2.4</v>
      </c>
      <c r="AN56" s="33">
        <f t="shared" si="5"/>
        <v>3</v>
      </c>
      <c r="AO56" s="28" t="s">
        <v>136</v>
      </c>
      <c r="AP56" s="25" t="s">
        <v>128</v>
      </c>
      <c r="AQ56" s="28" t="s">
        <v>274</v>
      </c>
      <c r="AR56" s="28" t="s">
        <v>275</v>
      </c>
      <c r="AS56" s="28" t="s">
        <v>2274</v>
      </c>
      <c r="AT56" s="23" t="s">
        <v>3115</v>
      </c>
      <c r="AU56" s="23" t="s">
        <v>35</v>
      </c>
      <c r="AV56" s="25" t="s">
        <v>128</v>
      </c>
      <c r="AW56" s="25" t="s">
        <v>128</v>
      </c>
      <c r="AX56" s="25" t="s">
        <v>128</v>
      </c>
      <c r="AY56" s="25" t="s">
        <v>128</v>
      </c>
      <c r="AZ56" s="25" t="s">
        <v>128</v>
      </c>
      <c r="BA56" s="25" t="s">
        <v>128</v>
      </c>
      <c r="BB56" s="25" t="s">
        <v>128</v>
      </c>
      <c r="BC56" s="25" t="s">
        <v>128</v>
      </c>
      <c r="BD56" s="25" t="s">
        <v>128</v>
      </c>
      <c r="BE56" s="25" t="s">
        <v>128</v>
      </c>
      <c r="BF56" s="25" t="s">
        <v>128</v>
      </c>
      <c r="BG56" s="25" t="s">
        <v>128</v>
      </c>
      <c r="BH56" s="25" t="s">
        <v>113</v>
      </c>
      <c r="BI56" s="23" t="s">
        <v>128</v>
      </c>
      <c r="BJ56" t="s">
        <v>1340</v>
      </c>
      <c r="BK56" s="23" t="s">
        <v>288</v>
      </c>
      <c r="BL56" s="27"/>
    </row>
    <row r="57" spans="1:64" ht="15">
      <c r="A57" s="28">
        <v>85</v>
      </c>
      <c r="B57" s="23" t="s">
        <v>289</v>
      </c>
      <c r="C57" s="28" t="s">
        <v>1435</v>
      </c>
      <c r="D57" s="27" t="s">
        <v>272</v>
      </c>
      <c r="E57" s="42">
        <v>2</v>
      </c>
      <c r="F57" s="25" t="s">
        <v>109</v>
      </c>
      <c r="G57" s="25" t="s">
        <v>128</v>
      </c>
      <c r="H57" s="25" t="s">
        <v>128</v>
      </c>
      <c r="I57" s="29" t="s">
        <v>273</v>
      </c>
      <c r="J57" s="43" t="s">
        <v>3635</v>
      </c>
      <c r="K57" s="27" t="s">
        <v>21</v>
      </c>
      <c r="L57" s="29">
        <v>99.918999999999997</v>
      </c>
      <c r="M57" s="29">
        <v>99.930999999999997</v>
      </c>
      <c r="N57" s="29">
        <v>3.8996124935339491</v>
      </c>
      <c r="O57" s="30">
        <v>3.5750000000000002</v>
      </c>
      <c r="P57" s="27" t="s">
        <v>106</v>
      </c>
      <c r="Q57" s="31">
        <v>2</v>
      </c>
      <c r="R57" s="25" t="s">
        <v>2664</v>
      </c>
      <c r="S57" s="25" t="s">
        <v>109</v>
      </c>
      <c r="T57" s="25" t="s">
        <v>2979</v>
      </c>
      <c r="U57" s="25" t="s">
        <v>128</v>
      </c>
      <c r="V57" s="23" t="s">
        <v>1209</v>
      </c>
      <c r="W57" s="23" t="s">
        <v>1210</v>
      </c>
      <c r="X57" s="23" t="s">
        <v>76</v>
      </c>
      <c r="Y57" s="23" t="s">
        <v>1301</v>
      </c>
      <c r="Z57" s="23" t="s">
        <v>113</v>
      </c>
      <c r="AA57" s="23" t="s">
        <v>107</v>
      </c>
      <c r="AB57" s="23" t="s">
        <v>2664</v>
      </c>
      <c r="AC57" s="25">
        <v>0.18630136986301371</v>
      </c>
      <c r="AD57" s="32">
        <v>500000000</v>
      </c>
      <c r="AE57" s="33">
        <f>VLOOKUP(J57,Library!A:B,2,0)</f>
        <v>1</v>
      </c>
      <c r="AF57" s="33">
        <f>VLOOKUP(J57,Library!A:G,7,0)</f>
        <v>3</v>
      </c>
      <c r="AG57" s="28">
        <f>VLOOKUP(V57,Library!W:X,2,0)</f>
        <v>3</v>
      </c>
      <c r="AH57" s="28">
        <f>VLOOKUP(W57,Library!Y:Z,2,0)</f>
        <v>3</v>
      </c>
      <c r="AI57" s="28">
        <f>VLOOKUP(X57,Library!AA:AB,2,0)</f>
        <v>3</v>
      </c>
      <c r="AJ57" s="33">
        <f>IF(MAX(AG57,AH57,AI57)=0,VLOOKUP(I57,Library!$J:$P,7,0),MAX(AG57,AH57,AI57))</f>
        <v>3</v>
      </c>
      <c r="AK57" s="33">
        <f t="shared" si="3"/>
        <v>2</v>
      </c>
      <c r="AL57" s="33">
        <f>VLOOKUP(AA57,Library!T:U,2,0)</f>
        <v>1</v>
      </c>
      <c r="AM57" s="34">
        <f t="shared" si="4"/>
        <v>2.1</v>
      </c>
      <c r="AN57" s="33">
        <f t="shared" si="5"/>
        <v>2</v>
      </c>
      <c r="AO57" s="28" t="s">
        <v>173</v>
      </c>
      <c r="AP57" s="25" t="s">
        <v>128</v>
      </c>
      <c r="AQ57" s="28" t="s">
        <v>274</v>
      </c>
      <c r="AR57" s="28" t="s">
        <v>275</v>
      </c>
      <c r="AS57" s="28" t="s">
        <v>2274</v>
      </c>
      <c r="AT57" s="23" t="s">
        <v>3116</v>
      </c>
      <c r="AU57" s="23" t="s">
        <v>35</v>
      </c>
      <c r="AV57" s="25" t="s">
        <v>128</v>
      </c>
      <c r="AW57" s="25" t="s">
        <v>128</v>
      </c>
      <c r="AX57" s="25" t="s">
        <v>128</v>
      </c>
      <c r="AY57" s="25" t="s">
        <v>128</v>
      </c>
      <c r="AZ57" s="25" t="s">
        <v>128</v>
      </c>
      <c r="BA57" s="25" t="s">
        <v>128</v>
      </c>
      <c r="BB57" s="25" t="s">
        <v>128</v>
      </c>
      <c r="BC57" s="25" t="s">
        <v>128</v>
      </c>
      <c r="BD57" s="25" t="s">
        <v>128</v>
      </c>
      <c r="BE57" s="25" t="s">
        <v>128</v>
      </c>
      <c r="BF57" s="25" t="s">
        <v>128</v>
      </c>
      <c r="BG57" s="25" t="s">
        <v>128</v>
      </c>
      <c r="BH57" s="25" t="s">
        <v>113</v>
      </c>
      <c r="BI57" s="23" t="s">
        <v>128</v>
      </c>
      <c r="BJ57" t="s">
        <v>1340</v>
      </c>
      <c r="BK57" s="23" t="s">
        <v>289</v>
      </c>
      <c r="BL57" s="27"/>
    </row>
    <row r="58" spans="1:64" ht="15">
      <c r="A58" s="28">
        <v>86</v>
      </c>
      <c r="B58" s="23" t="s">
        <v>290</v>
      </c>
      <c r="C58" s="28" t="s">
        <v>1436</v>
      </c>
      <c r="D58" s="27" t="s">
        <v>272</v>
      </c>
      <c r="E58" s="42">
        <v>3</v>
      </c>
      <c r="F58" s="25" t="s">
        <v>109</v>
      </c>
      <c r="G58" s="25" t="s">
        <v>128</v>
      </c>
      <c r="H58" s="25" t="s">
        <v>128</v>
      </c>
      <c r="I58" s="29" t="s">
        <v>273</v>
      </c>
      <c r="J58" s="43" t="s">
        <v>3635</v>
      </c>
      <c r="K58" s="27" t="s">
        <v>21</v>
      </c>
      <c r="L58" s="29">
        <v>99.516999999999996</v>
      </c>
      <c r="M58" s="29">
        <v>99.561999999999998</v>
      </c>
      <c r="N58" s="29">
        <v>3.8283103249227008</v>
      </c>
      <c r="O58" s="30">
        <v>3.5950000000000002</v>
      </c>
      <c r="P58" s="27" t="s">
        <v>106</v>
      </c>
      <c r="Q58" s="31">
        <v>2</v>
      </c>
      <c r="R58" s="25" t="s">
        <v>4383</v>
      </c>
      <c r="S58" s="25" t="s">
        <v>109</v>
      </c>
      <c r="T58" s="25" t="s">
        <v>3117</v>
      </c>
      <c r="U58" s="25" t="s">
        <v>128</v>
      </c>
      <c r="V58" s="23" t="s">
        <v>1209</v>
      </c>
      <c r="W58" s="23" t="s">
        <v>1210</v>
      </c>
      <c r="X58" s="23" t="s">
        <v>76</v>
      </c>
      <c r="Y58" s="23" t="s">
        <v>1301</v>
      </c>
      <c r="Z58" s="23" t="s">
        <v>113</v>
      </c>
      <c r="AA58" s="23" t="s">
        <v>107</v>
      </c>
      <c r="AB58" s="23" t="s">
        <v>2665</v>
      </c>
      <c r="AC58" s="25">
        <v>1.9616438356164383</v>
      </c>
      <c r="AD58" s="32">
        <v>2500000000</v>
      </c>
      <c r="AE58" s="33">
        <f>VLOOKUP(J58,Library!A:B,2,0)</f>
        <v>1</v>
      </c>
      <c r="AF58" s="33">
        <f>VLOOKUP(J58,Library!A:G,7,0)</f>
        <v>3</v>
      </c>
      <c r="AG58" s="28">
        <f>VLOOKUP(V58,Library!W:X,2,0)</f>
        <v>3</v>
      </c>
      <c r="AH58" s="28">
        <f>VLOOKUP(W58,Library!Y:Z,2,0)</f>
        <v>3</v>
      </c>
      <c r="AI58" s="28">
        <f>VLOOKUP(X58,Library!AA:AB,2,0)</f>
        <v>3</v>
      </c>
      <c r="AJ58" s="33">
        <f>IF(MAX(AG58,AH58,AI58)=0,VLOOKUP(I58,Library!$J:$P,7,0),MAX(AG58,AH58,AI58))</f>
        <v>3</v>
      </c>
      <c r="AK58" s="33">
        <f t="shared" si="3"/>
        <v>3</v>
      </c>
      <c r="AL58" s="33">
        <f>VLOOKUP(AA58,Library!T:U,2,0)</f>
        <v>1</v>
      </c>
      <c r="AM58" s="34">
        <f t="shared" si="4"/>
        <v>2.2000000000000002</v>
      </c>
      <c r="AN58" s="33">
        <f t="shared" si="5"/>
        <v>3</v>
      </c>
      <c r="AO58" s="28" t="s">
        <v>127</v>
      </c>
      <c r="AP58" s="25" t="s">
        <v>128</v>
      </c>
      <c r="AQ58" s="28" t="s">
        <v>274</v>
      </c>
      <c r="AR58" s="28" t="s">
        <v>275</v>
      </c>
      <c r="AS58" s="28" t="s">
        <v>2274</v>
      </c>
      <c r="AT58" s="23" t="s">
        <v>3117</v>
      </c>
      <c r="AU58" s="23" t="s">
        <v>35</v>
      </c>
      <c r="AV58" s="25" t="s">
        <v>128</v>
      </c>
      <c r="AW58" s="25" t="s">
        <v>128</v>
      </c>
      <c r="AX58" s="25" t="s">
        <v>128</v>
      </c>
      <c r="AY58" s="25" t="s">
        <v>128</v>
      </c>
      <c r="AZ58" s="25" t="s">
        <v>128</v>
      </c>
      <c r="BA58" s="25" t="s">
        <v>128</v>
      </c>
      <c r="BB58" s="25" t="s">
        <v>128</v>
      </c>
      <c r="BC58" s="25" t="s">
        <v>128</v>
      </c>
      <c r="BD58" s="25" t="s">
        <v>128</v>
      </c>
      <c r="BE58" s="25" t="s">
        <v>128</v>
      </c>
      <c r="BF58" s="25" t="s">
        <v>128</v>
      </c>
      <c r="BG58" s="25" t="s">
        <v>128</v>
      </c>
      <c r="BH58" s="25" t="s">
        <v>113</v>
      </c>
      <c r="BI58" s="23" t="s">
        <v>128</v>
      </c>
      <c r="BJ58" t="s">
        <v>1340</v>
      </c>
      <c r="BK58" s="23" t="s">
        <v>290</v>
      </c>
      <c r="BL58" s="23"/>
    </row>
    <row r="59" spans="1:64" ht="15">
      <c r="A59" s="28">
        <v>88</v>
      </c>
      <c r="B59" s="27" t="s">
        <v>292</v>
      </c>
      <c r="C59" s="28" t="s">
        <v>1437</v>
      </c>
      <c r="D59" s="27" t="s">
        <v>291</v>
      </c>
      <c r="E59" s="42">
        <v>3</v>
      </c>
      <c r="F59" s="25" t="s">
        <v>109</v>
      </c>
      <c r="G59" s="25" t="s">
        <v>128</v>
      </c>
      <c r="H59" s="25" t="s">
        <v>128</v>
      </c>
      <c r="I59" s="29" t="s">
        <v>293</v>
      </c>
      <c r="J59" s="43" t="s">
        <v>3635</v>
      </c>
      <c r="K59" s="27" t="s">
        <v>21</v>
      </c>
      <c r="L59" s="29">
        <v>90.78</v>
      </c>
      <c r="M59" s="29">
        <v>90.828000000000003</v>
      </c>
      <c r="N59" s="29">
        <v>4.2216373512850156</v>
      </c>
      <c r="O59" s="30">
        <v>2</v>
      </c>
      <c r="P59" s="27" t="s">
        <v>106</v>
      </c>
      <c r="Q59" s="31">
        <v>2</v>
      </c>
      <c r="R59" s="25" t="s">
        <v>2810</v>
      </c>
      <c r="S59" s="25" t="s">
        <v>109</v>
      </c>
      <c r="T59" s="25" t="s">
        <v>295</v>
      </c>
      <c r="U59" s="25" t="s">
        <v>128</v>
      </c>
      <c r="V59" s="23" t="s">
        <v>76</v>
      </c>
      <c r="W59" s="23" t="s">
        <v>1212</v>
      </c>
      <c r="X59" s="23" t="s">
        <v>1215</v>
      </c>
      <c r="Y59" s="23" t="s">
        <v>1301</v>
      </c>
      <c r="Z59" s="23" t="s">
        <v>113</v>
      </c>
      <c r="AA59" s="23" t="s">
        <v>107</v>
      </c>
      <c r="AB59" s="23" t="s">
        <v>2666</v>
      </c>
      <c r="AC59" s="25">
        <v>4.5863013698630137</v>
      </c>
      <c r="AD59" s="44">
        <v>500000000</v>
      </c>
      <c r="AE59" s="33">
        <f>VLOOKUP(J59,Library!A:B,2,0)</f>
        <v>1</v>
      </c>
      <c r="AF59" s="33">
        <f>VLOOKUP(J59,Library!A:G,7,0)</f>
        <v>3</v>
      </c>
      <c r="AG59" s="28">
        <f>VLOOKUP(V59,Library!W:X,2,0)</f>
        <v>3</v>
      </c>
      <c r="AH59" s="28">
        <f>VLOOKUP(W59,Library!Y:Z,2,0)</f>
        <v>3</v>
      </c>
      <c r="AI59" s="28">
        <f>VLOOKUP(X59,Library!AA:AB,2,0)</f>
        <v>3</v>
      </c>
      <c r="AJ59" s="33">
        <f>IF(MAX(AG59,AH59,AI59)=0,VLOOKUP(I59,Library!$J:$P,7,0),MAX(AG59,AH59,AI59))</f>
        <v>3</v>
      </c>
      <c r="AK59" s="33">
        <f t="shared" si="3"/>
        <v>3</v>
      </c>
      <c r="AL59" s="33">
        <f>VLOOKUP(AA59,Library!T:U,2,0)</f>
        <v>1</v>
      </c>
      <c r="AM59" s="34">
        <f t="shared" si="4"/>
        <v>2.2000000000000002</v>
      </c>
      <c r="AN59" s="33">
        <f t="shared" si="5"/>
        <v>3</v>
      </c>
      <c r="AO59" s="28" t="s">
        <v>294</v>
      </c>
      <c r="AP59" s="25" t="s">
        <v>128</v>
      </c>
      <c r="AQ59" s="28" t="s">
        <v>274</v>
      </c>
      <c r="AR59" s="28" t="s">
        <v>275</v>
      </c>
      <c r="AS59" s="28" t="s">
        <v>276</v>
      </c>
      <c r="AT59" s="23" t="s">
        <v>295</v>
      </c>
      <c r="AU59" s="23" t="s">
        <v>35</v>
      </c>
      <c r="AV59" s="25" t="s">
        <v>128</v>
      </c>
      <c r="AW59" s="25" t="s">
        <v>128</v>
      </c>
      <c r="AX59" s="25" t="s">
        <v>128</v>
      </c>
      <c r="AY59" s="25" t="s">
        <v>128</v>
      </c>
      <c r="AZ59" s="25" t="s">
        <v>128</v>
      </c>
      <c r="BA59" s="25" t="s">
        <v>128</v>
      </c>
      <c r="BB59" s="25" t="s">
        <v>128</v>
      </c>
      <c r="BC59" s="25" t="s">
        <v>128</v>
      </c>
      <c r="BD59" s="25" t="s">
        <v>128</v>
      </c>
      <c r="BE59" s="25" t="s">
        <v>128</v>
      </c>
      <c r="BF59" s="25" t="s">
        <v>128</v>
      </c>
      <c r="BG59" s="25" t="s">
        <v>128</v>
      </c>
      <c r="BH59" s="25" t="s">
        <v>113</v>
      </c>
      <c r="BI59" s="23" t="s">
        <v>128</v>
      </c>
      <c r="BJ59" t="s">
        <v>1340</v>
      </c>
      <c r="BK59" s="27" t="s">
        <v>292</v>
      </c>
      <c r="BL59" s="23"/>
    </row>
    <row r="60" spans="1:64" ht="15">
      <c r="A60" s="28">
        <v>89</v>
      </c>
      <c r="B60" s="27" t="s">
        <v>296</v>
      </c>
      <c r="C60" s="28" t="s">
        <v>1438</v>
      </c>
      <c r="D60" s="27" t="s">
        <v>297</v>
      </c>
      <c r="E60" s="42">
        <v>2</v>
      </c>
      <c r="F60" s="25" t="s">
        <v>128</v>
      </c>
      <c r="G60" s="25" t="s">
        <v>128</v>
      </c>
      <c r="H60" s="25" t="s">
        <v>128</v>
      </c>
      <c r="I60" s="29" t="s">
        <v>298</v>
      </c>
      <c r="J60" s="43" t="s">
        <v>10</v>
      </c>
      <c r="K60" s="27" t="s">
        <v>21</v>
      </c>
      <c r="L60" s="29">
        <v>99.965000000000003</v>
      </c>
      <c r="M60" s="29">
        <v>99.983000000000004</v>
      </c>
      <c r="N60" s="29">
        <v>3.9072928246066159</v>
      </c>
      <c r="O60" s="30">
        <v>3.875</v>
      </c>
      <c r="P60" s="27" t="s">
        <v>106</v>
      </c>
      <c r="Q60" s="31">
        <v>2</v>
      </c>
      <c r="R60" s="25" t="s">
        <v>2667</v>
      </c>
      <c r="S60" s="25" t="s">
        <v>128</v>
      </c>
      <c r="T60" s="25" t="s">
        <v>4374</v>
      </c>
      <c r="U60" s="25" t="s">
        <v>128</v>
      </c>
      <c r="V60" s="23" t="s">
        <v>1215</v>
      </c>
      <c r="W60" s="23" t="s">
        <v>1216</v>
      </c>
      <c r="X60" s="23" t="s">
        <v>8</v>
      </c>
      <c r="Y60" s="23" t="s">
        <v>1301</v>
      </c>
      <c r="Z60" s="23" t="s">
        <v>113</v>
      </c>
      <c r="AA60" s="23" t="s">
        <v>107</v>
      </c>
      <c r="AB60" s="23" t="s">
        <v>2667</v>
      </c>
      <c r="AC60" s="25">
        <v>0.23561643835616439</v>
      </c>
      <c r="AD60" s="44">
        <v>500000000</v>
      </c>
      <c r="AE60" s="33">
        <f>VLOOKUP(J60,Library!A:B,2,0)</f>
        <v>1</v>
      </c>
      <c r="AF60" s="33">
        <f>VLOOKUP(J60,Library!A:G,7,0)</f>
        <v>3</v>
      </c>
      <c r="AG60" s="28">
        <f>VLOOKUP(V60,Library!W:X,2,0)</f>
        <v>3</v>
      </c>
      <c r="AH60" s="28">
        <f>VLOOKUP(W60,Library!Y:Z,2,0)</f>
        <v>3</v>
      </c>
      <c r="AI60" s="28" t="str">
        <f>VLOOKUP(X60,Library!AA:AB,2,0)</f>
        <v>N/A</v>
      </c>
      <c r="AJ60" s="33">
        <f>IF(MAX(AG60,AH60,AI60)=0,VLOOKUP(I60,Library!$J:$P,7,0),MAX(AG60,AH60,AI60))</f>
        <v>3</v>
      </c>
      <c r="AK60" s="33">
        <f t="shared" si="3"/>
        <v>2</v>
      </c>
      <c r="AL60" s="33">
        <f>VLOOKUP(AA60,Library!T:U,2,0)</f>
        <v>1</v>
      </c>
      <c r="AM60" s="34">
        <f t="shared" si="4"/>
        <v>2.1</v>
      </c>
      <c r="AN60" s="33">
        <f t="shared" si="5"/>
        <v>2</v>
      </c>
      <c r="AO60" s="28" t="s">
        <v>136</v>
      </c>
      <c r="AP60" s="25" t="s">
        <v>128</v>
      </c>
      <c r="AQ60" s="28" t="s">
        <v>299</v>
      </c>
      <c r="AR60" s="28" t="s">
        <v>300</v>
      </c>
      <c r="AS60" s="28" t="s">
        <v>301</v>
      </c>
      <c r="AT60" s="23" t="s">
        <v>113</v>
      </c>
      <c r="AU60" s="23" t="s">
        <v>114</v>
      </c>
      <c r="AV60" s="25" t="s">
        <v>128</v>
      </c>
      <c r="AW60" s="25" t="s">
        <v>128</v>
      </c>
      <c r="AX60" s="25" t="s">
        <v>128</v>
      </c>
      <c r="AY60" s="25" t="s">
        <v>128</v>
      </c>
      <c r="AZ60" s="25" t="s">
        <v>128</v>
      </c>
      <c r="BA60" s="25" t="s">
        <v>128</v>
      </c>
      <c r="BB60" s="25" t="s">
        <v>128</v>
      </c>
      <c r="BC60" s="25" t="s">
        <v>128</v>
      </c>
      <c r="BD60" s="25" t="s">
        <v>128</v>
      </c>
      <c r="BE60" s="25" t="s">
        <v>128</v>
      </c>
      <c r="BF60" s="25" t="s">
        <v>128</v>
      </c>
      <c r="BG60" s="25" t="s">
        <v>128</v>
      </c>
      <c r="BH60" s="25" t="s">
        <v>113</v>
      </c>
      <c r="BI60" s="23" t="s">
        <v>128</v>
      </c>
      <c r="BJ60" t="s">
        <v>1340</v>
      </c>
      <c r="BK60" s="27" t="s">
        <v>296</v>
      </c>
      <c r="BL60" s="23"/>
    </row>
    <row r="61" spans="1:64" ht="15">
      <c r="A61" s="28">
        <v>90</v>
      </c>
      <c r="B61" s="27" t="s">
        <v>302</v>
      </c>
      <c r="C61" s="28" t="s">
        <v>1439</v>
      </c>
      <c r="D61" s="27" t="s">
        <v>297</v>
      </c>
      <c r="E61" s="42">
        <v>3</v>
      </c>
      <c r="F61" s="25" t="s">
        <v>109</v>
      </c>
      <c r="G61" s="25" t="s">
        <v>128</v>
      </c>
      <c r="H61" s="25" t="s">
        <v>128</v>
      </c>
      <c r="I61" s="29" t="s">
        <v>298</v>
      </c>
      <c r="J61" s="43" t="s">
        <v>3635</v>
      </c>
      <c r="K61" s="27" t="s">
        <v>21</v>
      </c>
      <c r="L61" s="29">
        <v>97.352000000000004</v>
      </c>
      <c r="M61" s="29">
        <v>97.417000000000002</v>
      </c>
      <c r="N61" s="29">
        <v>4.0898335436962885</v>
      </c>
      <c r="O61" s="30">
        <v>3.375</v>
      </c>
      <c r="P61" s="27" t="s">
        <v>106</v>
      </c>
      <c r="Q61" s="31">
        <v>2</v>
      </c>
      <c r="R61" s="25" t="s">
        <v>2653</v>
      </c>
      <c r="S61" s="25" t="s">
        <v>109</v>
      </c>
      <c r="T61" s="25" t="s">
        <v>303</v>
      </c>
      <c r="U61" s="25" t="s">
        <v>128</v>
      </c>
      <c r="V61" s="23" t="s">
        <v>1215</v>
      </c>
      <c r="W61" s="23" t="s">
        <v>1216</v>
      </c>
      <c r="X61" s="23" t="s">
        <v>8</v>
      </c>
      <c r="Y61" s="23" t="s">
        <v>1301</v>
      </c>
      <c r="Z61" s="23" t="s">
        <v>113</v>
      </c>
      <c r="AA61" s="23" t="s">
        <v>107</v>
      </c>
      <c r="AB61" s="23" t="s">
        <v>2668</v>
      </c>
      <c r="AC61" s="25">
        <v>3.9506849315068493</v>
      </c>
      <c r="AD61" s="44">
        <v>700000000</v>
      </c>
      <c r="AE61" s="33">
        <f>VLOOKUP(J61,Library!A:B,2,0)</f>
        <v>1</v>
      </c>
      <c r="AF61" s="33">
        <f>VLOOKUP(J61,Library!A:G,7,0)</f>
        <v>3</v>
      </c>
      <c r="AG61" s="28">
        <f>VLOOKUP(V61,Library!W:X,2,0)</f>
        <v>3</v>
      </c>
      <c r="AH61" s="28">
        <f>VLOOKUP(W61,Library!Y:Z,2,0)</f>
        <v>3</v>
      </c>
      <c r="AI61" s="28" t="str">
        <f>VLOOKUP(X61,Library!AA:AB,2,0)</f>
        <v>N/A</v>
      </c>
      <c r="AJ61" s="33">
        <f>IF(MAX(AG61,AH61,AI61)=0,VLOOKUP(I61,Library!$J:$P,7,0),MAX(AG61,AH61,AI61))</f>
        <v>3</v>
      </c>
      <c r="AK61" s="33">
        <f t="shared" si="3"/>
        <v>3</v>
      </c>
      <c r="AL61" s="33">
        <f>VLOOKUP(AA61,Library!T:U,2,0)</f>
        <v>1</v>
      </c>
      <c r="AM61" s="34">
        <f t="shared" si="4"/>
        <v>2.2000000000000002</v>
      </c>
      <c r="AN61" s="33">
        <f t="shared" si="5"/>
        <v>3</v>
      </c>
      <c r="AO61" s="28" t="s">
        <v>136</v>
      </c>
      <c r="AP61" s="25" t="s">
        <v>128</v>
      </c>
      <c r="AQ61" s="28" t="s">
        <v>299</v>
      </c>
      <c r="AR61" s="28" t="s">
        <v>300</v>
      </c>
      <c r="AS61" s="28" t="s">
        <v>301</v>
      </c>
      <c r="AT61" s="23" t="s">
        <v>303</v>
      </c>
      <c r="AU61" s="23" t="s">
        <v>35</v>
      </c>
      <c r="AV61" s="25" t="s">
        <v>128</v>
      </c>
      <c r="AW61" s="25" t="s">
        <v>128</v>
      </c>
      <c r="AX61" s="25" t="s">
        <v>128</v>
      </c>
      <c r="AY61" s="25" t="s">
        <v>128</v>
      </c>
      <c r="AZ61" s="25" t="s">
        <v>128</v>
      </c>
      <c r="BA61" s="25" t="s">
        <v>128</v>
      </c>
      <c r="BB61" s="25" t="s">
        <v>128</v>
      </c>
      <c r="BC61" s="25" t="s">
        <v>128</v>
      </c>
      <c r="BD61" s="25" t="s">
        <v>128</v>
      </c>
      <c r="BE61" s="25" t="s">
        <v>128</v>
      </c>
      <c r="BF61" s="25" t="s">
        <v>128</v>
      </c>
      <c r="BG61" s="25" t="s">
        <v>128</v>
      </c>
      <c r="BH61" s="25" t="s">
        <v>113</v>
      </c>
      <c r="BI61" s="23" t="s">
        <v>128</v>
      </c>
      <c r="BJ61" t="s">
        <v>1340</v>
      </c>
      <c r="BK61" s="27" t="s">
        <v>302</v>
      </c>
      <c r="BL61" s="23"/>
    </row>
    <row r="62" spans="1:64" ht="15">
      <c r="A62" s="28">
        <v>91</v>
      </c>
      <c r="B62" s="27" t="s">
        <v>304</v>
      </c>
      <c r="C62" s="28" t="s">
        <v>1440</v>
      </c>
      <c r="D62" s="27" t="s">
        <v>305</v>
      </c>
      <c r="E62" s="42">
        <v>3</v>
      </c>
      <c r="F62" s="25" t="s">
        <v>109</v>
      </c>
      <c r="G62" s="25" t="s">
        <v>128</v>
      </c>
      <c r="H62" s="25" t="s">
        <v>128</v>
      </c>
      <c r="I62" s="29" t="s">
        <v>306</v>
      </c>
      <c r="J62" s="43" t="s">
        <v>3635</v>
      </c>
      <c r="K62" s="27" t="s">
        <v>21</v>
      </c>
      <c r="L62" s="29">
        <v>83.899000000000001</v>
      </c>
      <c r="M62" s="29">
        <v>83.99</v>
      </c>
      <c r="N62" s="29">
        <v>5.4637674470922359</v>
      </c>
      <c r="O62" s="30">
        <v>4.2</v>
      </c>
      <c r="P62" s="27" t="s">
        <v>106</v>
      </c>
      <c r="Q62" s="31">
        <v>2</v>
      </c>
      <c r="R62" s="25" t="s">
        <v>4380</v>
      </c>
      <c r="S62" s="25" t="s">
        <v>109</v>
      </c>
      <c r="T62" s="25" t="s">
        <v>309</v>
      </c>
      <c r="U62" s="25" t="s">
        <v>128</v>
      </c>
      <c r="V62" s="23" t="s">
        <v>1209</v>
      </c>
      <c r="W62" s="23" t="s">
        <v>1210</v>
      </c>
      <c r="X62" s="23" t="s">
        <v>76</v>
      </c>
      <c r="Y62" s="23" t="s">
        <v>1301</v>
      </c>
      <c r="Z62" s="23" t="s">
        <v>113</v>
      </c>
      <c r="AA62" s="23" t="s">
        <v>107</v>
      </c>
      <c r="AB62" s="23" t="s">
        <v>2669</v>
      </c>
      <c r="AC62" s="25">
        <v>21.854794520547944</v>
      </c>
      <c r="AD62" s="44">
        <v>1750000000</v>
      </c>
      <c r="AE62" s="33">
        <f>VLOOKUP(J62,Library!A:B,2,0)</f>
        <v>1</v>
      </c>
      <c r="AF62" s="33">
        <f>VLOOKUP(J62,Library!A:G,7,0)</f>
        <v>3</v>
      </c>
      <c r="AG62" s="28">
        <f>VLOOKUP(V62,Library!W:X,2,0)</f>
        <v>3</v>
      </c>
      <c r="AH62" s="28">
        <f>VLOOKUP(W62,Library!Y:Z,2,0)</f>
        <v>3</v>
      </c>
      <c r="AI62" s="28">
        <f>VLOOKUP(X62,Library!AA:AB,2,0)</f>
        <v>3</v>
      </c>
      <c r="AJ62" s="33">
        <f>IF(MAX(AG62,AH62,AI62)=0,VLOOKUP(I62,Library!$J:$P,7,0),MAX(AG62,AH62,AI62))</f>
        <v>3</v>
      </c>
      <c r="AK62" s="33">
        <f t="shared" si="3"/>
        <v>5</v>
      </c>
      <c r="AL62" s="33">
        <f>VLOOKUP(AA62,Library!T:U,2,0)</f>
        <v>1</v>
      </c>
      <c r="AM62" s="34">
        <f t="shared" si="4"/>
        <v>2.4</v>
      </c>
      <c r="AN62" s="33">
        <f t="shared" si="5"/>
        <v>3</v>
      </c>
      <c r="AO62" s="28" t="s">
        <v>294</v>
      </c>
      <c r="AP62" s="25" t="s">
        <v>128</v>
      </c>
      <c r="AQ62" s="28" t="s">
        <v>307</v>
      </c>
      <c r="AR62" s="28" t="s">
        <v>308</v>
      </c>
      <c r="AS62" s="28" t="s">
        <v>305</v>
      </c>
      <c r="AT62" s="23" t="s">
        <v>309</v>
      </c>
      <c r="AU62" s="23" t="s">
        <v>35</v>
      </c>
      <c r="AV62" s="25" t="s">
        <v>128</v>
      </c>
      <c r="AW62" s="25" t="s">
        <v>128</v>
      </c>
      <c r="AX62" s="25" t="s">
        <v>128</v>
      </c>
      <c r="AY62" s="25" t="s">
        <v>128</v>
      </c>
      <c r="AZ62" s="25" t="s">
        <v>128</v>
      </c>
      <c r="BA62" s="25" t="s">
        <v>128</v>
      </c>
      <c r="BB62" s="25" t="s">
        <v>128</v>
      </c>
      <c r="BC62" s="25" t="s">
        <v>128</v>
      </c>
      <c r="BD62" s="25" t="s">
        <v>128</v>
      </c>
      <c r="BE62" s="25" t="s">
        <v>128</v>
      </c>
      <c r="BF62" s="25" t="s">
        <v>128</v>
      </c>
      <c r="BG62" s="25" t="s">
        <v>128</v>
      </c>
      <c r="BH62" s="25" t="s">
        <v>113</v>
      </c>
      <c r="BI62" s="23" t="s">
        <v>128</v>
      </c>
      <c r="BJ62" t="s">
        <v>1340</v>
      </c>
      <c r="BK62" s="27" t="s">
        <v>304</v>
      </c>
      <c r="BL62" s="23"/>
    </row>
    <row r="63" spans="1:64" ht="15">
      <c r="A63" s="28">
        <v>92</v>
      </c>
      <c r="B63" s="27" t="s">
        <v>310</v>
      </c>
      <c r="C63" s="28" t="s">
        <v>1441</v>
      </c>
      <c r="D63" s="27" t="s">
        <v>305</v>
      </c>
      <c r="E63" s="42">
        <v>3</v>
      </c>
      <c r="F63" s="25" t="s">
        <v>109</v>
      </c>
      <c r="G63" s="25" t="s">
        <v>128</v>
      </c>
      <c r="H63" s="25" t="s">
        <v>128</v>
      </c>
      <c r="I63" s="29" t="s">
        <v>306</v>
      </c>
      <c r="J63" s="43" t="s">
        <v>3635</v>
      </c>
      <c r="K63" s="27" t="s">
        <v>21</v>
      </c>
      <c r="L63" s="29">
        <v>68.436999999999998</v>
      </c>
      <c r="M63" s="29">
        <v>68.522999999999996</v>
      </c>
      <c r="N63" s="29">
        <v>5.475538327143914</v>
      </c>
      <c r="O63" s="30">
        <v>3.15</v>
      </c>
      <c r="P63" s="27" t="s">
        <v>106</v>
      </c>
      <c r="Q63" s="31">
        <v>2</v>
      </c>
      <c r="R63" s="25" t="s">
        <v>4391</v>
      </c>
      <c r="S63" s="25" t="s">
        <v>109</v>
      </c>
      <c r="T63" s="25" t="s">
        <v>311</v>
      </c>
      <c r="U63" s="25" t="s">
        <v>128</v>
      </c>
      <c r="V63" s="23" t="s">
        <v>1209</v>
      </c>
      <c r="W63" s="23" t="s">
        <v>1210</v>
      </c>
      <c r="X63" s="23" t="s">
        <v>76</v>
      </c>
      <c r="Y63" s="23" t="s">
        <v>1301</v>
      </c>
      <c r="Z63" s="23" t="s">
        <v>113</v>
      </c>
      <c r="AA63" s="23" t="s">
        <v>107</v>
      </c>
      <c r="AB63" s="23" t="s">
        <v>2670</v>
      </c>
      <c r="AC63" s="25">
        <v>25.035616438356165</v>
      </c>
      <c r="AD63" s="44">
        <v>1500000000</v>
      </c>
      <c r="AE63" s="33">
        <f>VLOOKUP(J63,Library!A:B,2,0)</f>
        <v>1</v>
      </c>
      <c r="AF63" s="33">
        <f>VLOOKUP(J63,Library!A:G,7,0)</f>
        <v>3</v>
      </c>
      <c r="AG63" s="28">
        <f>VLOOKUP(V63,Library!W:X,2,0)</f>
        <v>3</v>
      </c>
      <c r="AH63" s="28">
        <f>VLOOKUP(W63,Library!Y:Z,2,0)</f>
        <v>3</v>
      </c>
      <c r="AI63" s="28">
        <f>VLOOKUP(X63,Library!AA:AB,2,0)</f>
        <v>3</v>
      </c>
      <c r="AJ63" s="33">
        <f>IF(MAX(AG63,AH63,AI63)=0,VLOOKUP(I63,Library!$J:$P,7,0),MAX(AG63,AH63,AI63))</f>
        <v>3</v>
      </c>
      <c r="AK63" s="33">
        <f t="shared" si="3"/>
        <v>5</v>
      </c>
      <c r="AL63" s="33">
        <f>VLOOKUP(AA63,Library!T:U,2,0)</f>
        <v>1</v>
      </c>
      <c r="AM63" s="34">
        <f t="shared" si="4"/>
        <v>2.4</v>
      </c>
      <c r="AN63" s="33">
        <f t="shared" si="5"/>
        <v>3</v>
      </c>
      <c r="AO63" s="28" t="s">
        <v>294</v>
      </c>
      <c r="AP63" s="25" t="s">
        <v>128</v>
      </c>
      <c r="AQ63" s="28" t="s">
        <v>307</v>
      </c>
      <c r="AR63" s="28" t="s">
        <v>308</v>
      </c>
      <c r="AS63" s="28" t="s">
        <v>305</v>
      </c>
      <c r="AT63" s="23" t="s">
        <v>311</v>
      </c>
      <c r="AU63" s="23" t="s">
        <v>35</v>
      </c>
      <c r="AV63" s="25" t="s">
        <v>128</v>
      </c>
      <c r="AW63" s="25" t="s">
        <v>128</v>
      </c>
      <c r="AX63" s="25" t="s">
        <v>128</v>
      </c>
      <c r="AY63" s="25" t="s">
        <v>128</v>
      </c>
      <c r="AZ63" s="25" t="s">
        <v>128</v>
      </c>
      <c r="BA63" s="25" t="s">
        <v>128</v>
      </c>
      <c r="BB63" s="25" t="s">
        <v>128</v>
      </c>
      <c r="BC63" s="25" t="s">
        <v>128</v>
      </c>
      <c r="BD63" s="25" t="s">
        <v>128</v>
      </c>
      <c r="BE63" s="25" t="s">
        <v>128</v>
      </c>
      <c r="BF63" s="25" t="s">
        <v>128</v>
      </c>
      <c r="BG63" s="25" t="s">
        <v>128</v>
      </c>
      <c r="BH63" s="25" t="s">
        <v>113</v>
      </c>
      <c r="BI63" s="23" t="s">
        <v>128</v>
      </c>
      <c r="BJ63" t="s">
        <v>1340</v>
      </c>
      <c r="BK63" s="27" t="s">
        <v>310</v>
      </c>
      <c r="BL63" s="23"/>
    </row>
    <row r="64" spans="1:64" ht="15">
      <c r="A64" s="28">
        <v>94</v>
      </c>
      <c r="B64" s="23" t="s">
        <v>312</v>
      </c>
      <c r="C64" s="28" t="s">
        <v>1442</v>
      </c>
      <c r="D64" s="27" t="s">
        <v>305</v>
      </c>
      <c r="E64" s="42">
        <v>3</v>
      </c>
      <c r="F64" s="25" t="s">
        <v>109</v>
      </c>
      <c r="G64" s="25" t="s">
        <v>128</v>
      </c>
      <c r="H64" s="25" t="s">
        <v>128</v>
      </c>
      <c r="I64" s="29" t="s">
        <v>306</v>
      </c>
      <c r="J64" s="43" t="s">
        <v>3635</v>
      </c>
      <c r="K64" s="27" t="s">
        <v>21</v>
      </c>
      <c r="L64" s="29">
        <v>99.18</v>
      </c>
      <c r="M64" s="29">
        <v>99.204999999999998</v>
      </c>
      <c r="N64" s="29">
        <v>3.8493070440780617</v>
      </c>
      <c r="O64" s="30">
        <v>3.4</v>
      </c>
      <c r="P64" s="27" t="s">
        <v>106</v>
      </c>
      <c r="Q64" s="31">
        <v>2</v>
      </c>
      <c r="R64" s="25" t="s">
        <v>4380</v>
      </c>
      <c r="S64" s="25" t="s">
        <v>109</v>
      </c>
      <c r="T64" s="25" t="s">
        <v>3118</v>
      </c>
      <c r="U64" s="25" t="s">
        <v>128</v>
      </c>
      <c r="V64" s="23" t="s">
        <v>1209</v>
      </c>
      <c r="W64" s="23" t="s">
        <v>1210</v>
      </c>
      <c r="X64" s="23" t="s">
        <v>76</v>
      </c>
      <c r="Y64" s="23" t="s">
        <v>1301</v>
      </c>
      <c r="Z64" s="23" t="s">
        <v>113</v>
      </c>
      <c r="AA64" s="23" t="s">
        <v>107</v>
      </c>
      <c r="AB64" s="23" t="s">
        <v>2671</v>
      </c>
      <c r="AC64" s="25">
        <v>1.8410958904109589</v>
      </c>
      <c r="AD64" s="32">
        <v>2550000000</v>
      </c>
      <c r="AE64" s="33">
        <f>VLOOKUP(J64,Library!A:B,2,0)</f>
        <v>1</v>
      </c>
      <c r="AF64" s="33">
        <f>VLOOKUP(J64,Library!A:G,7,0)</f>
        <v>3</v>
      </c>
      <c r="AG64" s="28">
        <f>VLOOKUP(V64,Library!W:X,2,0)</f>
        <v>3</v>
      </c>
      <c r="AH64" s="28">
        <f>VLOOKUP(W64,Library!Y:Z,2,0)</f>
        <v>3</v>
      </c>
      <c r="AI64" s="28">
        <f>VLOOKUP(X64,Library!AA:AB,2,0)</f>
        <v>3</v>
      </c>
      <c r="AJ64" s="33">
        <f>IF(MAX(AG64,AH64,AI64)=0,VLOOKUP(I64,Library!$J:$P,7,0),MAX(AG64,AH64,AI64))</f>
        <v>3</v>
      </c>
      <c r="AK64" s="33">
        <f t="shared" si="3"/>
        <v>3</v>
      </c>
      <c r="AL64" s="33">
        <f>VLOOKUP(AA64,Library!T:U,2,0)</f>
        <v>1</v>
      </c>
      <c r="AM64" s="34">
        <f t="shared" si="4"/>
        <v>2.2000000000000002</v>
      </c>
      <c r="AN64" s="33">
        <f t="shared" si="5"/>
        <v>3</v>
      </c>
      <c r="AO64" s="28" t="s">
        <v>294</v>
      </c>
      <c r="AP64" s="25" t="s">
        <v>128</v>
      </c>
      <c r="AQ64" s="28" t="s">
        <v>307</v>
      </c>
      <c r="AR64" s="28" t="s">
        <v>308</v>
      </c>
      <c r="AS64" s="28" t="s">
        <v>2275</v>
      </c>
      <c r="AT64" s="23" t="s">
        <v>3118</v>
      </c>
      <c r="AU64" s="23" t="s">
        <v>35</v>
      </c>
      <c r="AV64" s="25" t="s">
        <v>128</v>
      </c>
      <c r="AW64" s="25" t="s">
        <v>128</v>
      </c>
      <c r="AX64" s="25" t="s">
        <v>128</v>
      </c>
      <c r="AY64" s="25" t="s">
        <v>128</v>
      </c>
      <c r="AZ64" s="25" t="s">
        <v>128</v>
      </c>
      <c r="BA64" s="25" t="s">
        <v>128</v>
      </c>
      <c r="BB64" s="25" t="s">
        <v>128</v>
      </c>
      <c r="BC64" s="25" t="s">
        <v>128</v>
      </c>
      <c r="BD64" s="25" t="s">
        <v>128</v>
      </c>
      <c r="BE64" s="25" t="s">
        <v>128</v>
      </c>
      <c r="BF64" s="25" t="s">
        <v>128</v>
      </c>
      <c r="BG64" s="25" t="s">
        <v>128</v>
      </c>
      <c r="BH64" s="25" t="s">
        <v>113</v>
      </c>
      <c r="BI64" s="23" t="s">
        <v>128</v>
      </c>
      <c r="BJ64" t="s">
        <v>1340</v>
      </c>
      <c r="BK64" s="23" t="s">
        <v>312</v>
      </c>
      <c r="BL64" s="23"/>
    </row>
    <row r="65" spans="1:64" ht="15">
      <c r="A65" s="28">
        <v>95</v>
      </c>
      <c r="B65" s="23" t="s">
        <v>313</v>
      </c>
      <c r="C65" s="28" t="s">
        <v>1443</v>
      </c>
      <c r="D65" s="27" t="s">
        <v>305</v>
      </c>
      <c r="E65" s="42">
        <v>3</v>
      </c>
      <c r="F65" s="25" t="s">
        <v>109</v>
      </c>
      <c r="G65" s="25" t="s">
        <v>128</v>
      </c>
      <c r="H65" s="25" t="s">
        <v>128</v>
      </c>
      <c r="I65" s="29" t="s">
        <v>306</v>
      </c>
      <c r="J65" s="43" t="s">
        <v>3635</v>
      </c>
      <c r="K65" s="27" t="s">
        <v>21</v>
      </c>
      <c r="L65" s="29">
        <v>90.906000000000006</v>
      </c>
      <c r="M65" s="29">
        <v>90.954999999999998</v>
      </c>
      <c r="N65" s="29">
        <v>4.1401590986100656</v>
      </c>
      <c r="O65" s="30">
        <v>2.125</v>
      </c>
      <c r="P65" s="27" t="s">
        <v>106</v>
      </c>
      <c r="Q65" s="31">
        <v>2</v>
      </c>
      <c r="R65" s="25" t="s">
        <v>4391</v>
      </c>
      <c r="S65" s="25" t="s">
        <v>109</v>
      </c>
      <c r="T65" s="25" t="s">
        <v>3119</v>
      </c>
      <c r="U65" s="25" t="s">
        <v>128</v>
      </c>
      <c r="V65" s="23" t="s">
        <v>1209</v>
      </c>
      <c r="W65" s="23" t="s">
        <v>1210</v>
      </c>
      <c r="X65" s="23" t="s">
        <v>76</v>
      </c>
      <c r="Y65" s="23" t="s">
        <v>1301</v>
      </c>
      <c r="Z65" s="23" t="s">
        <v>113</v>
      </c>
      <c r="AA65" s="23" t="s">
        <v>107</v>
      </c>
      <c r="AB65" s="23" t="s">
        <v>2672</v>
      </c>
      <c r="AC65" s="25">
        <v>5.021917808219178</v>
      </c>
      <c r="AD65" s="32">
        <v>1500000000</v>
      </c>
      <c r="AE65" s="33">
        <f>VLOOKUP(J65,Library!A:B,2,0)</f>
        <v>1</v>
      </c>
      <c r="AF65" s="33">
        <f>VLOOKUP(J65,Library!A:G,7,0)</f>
        <v>3</v>
      </c>
      <c r="AG65" s="28">
        <f>VLOOKUP(V65,Library!W:X,2,0)</f>
        <v>3</v>
      </c>
      <c r="AH65" s="28">
        <f>VLOOKUP(W65,Library!Y:Z,2,0)</f>
        <v>3</v>
      </c>
      <c r="AI65" s="28">
        <f>VLOOKUP(X65,Library!AA:AB,2,0)</f>
        <v>3</v>
      </c>
      <c r="AJ65" s="33">
        <f>IF(MAX(AG65,AH65,AI65)=0,VLOOKUP(I65,Library!$J:$P,7,0),MAX(AG65,AH65,AI65))</f>
        <v>3</v>
      </c>
      <c r="AK65" s="33">
        <f t="shared" si="3"/>
        <v>4</v>
      </c>
      <c r="AL65" s="33">
        <f>VLOOKUP(AA65,Library!T:U,2,0)</f>
        <v>1</v>
      </c>
      <c r="AM65" s="34">
        <f t="shared" si="4"/>
        <v>2.2999999999999998</v>
      </c>
      <c r="AN65" s="33">
        <f t="shared" si="5"/>
        <v>3</v>
      </c>
      <c r="AO65" s="28" t="s">
        <v>294</v>
      </c>
      <c r="AP65" s="25" t="s">
        <v>128</v>
      </c>
      <c r="AQ65" s="28" t="s">
        <v>307</v>
      </c>
      <c r="AR65" s="28" t="s">
        <v>308</v>
      </c>
      <c r="AS65" s="28" t="s">
        <v>2275</v>
      </c>
      <c r="AT65" s="23" t="s">
        <v>3119</v>
      </c>
      <c r="AU65" s="23" t="s">
        <v>35</v>
      </c>
      <c r="AV65" s="25" t="s">
        <v>128</v>
      </c>
      <c r="AW65" s="25" t="s">
        <v>128</v>
      </c>
      <c r="AX65" s="25" t="s">
        <v>128</v>
      </c>
      <c r="AY65" s="25" t="s">
        <v>128</v>
      </c>
      <c r="AZ65" s="25" t="s">
        <v>128</v>
      </c>
      <c r="BA65" s="25" t="s">
        <v>128</v>
      </c>
      <c r="BB65" s="25" t="s">
        <v>128</v>
      </c>
      <c r="BC65" s="25" t="s">
        <v>128</v>
      </c>
      <c r="BD65" s="25" t="s">
        <v>128</v>
      </c>
      <c r="BE65" s="25" t="s">
        <v>128</v>
      </c>
      <c r="BF65" s="25" t="s">
        <v>128</v>
      </c>
      <c r="BG65" s="25" t="s">
        <v>128</v>
      </c>
      <c r="BH65" s="25" t="s">
        <v>113</v>
      </c>
      <c r="BI65" s="23" t="s">
        <v>128</v>
      </c>
      <c r="BJ65" t="s">
        <v>1340</v>
      </c>
      <c r="BK65" s="23" t="s">
        <v>313</v>
      </c>
      <c r="BL65" s="23"/>
    </row>
    <row r="66" spans="1:64" ht="15">
      <c r="A66" s="28">
        <v>96</v>
      </c>
      <c r="B66" s="23" t="s">
        <v>314</v>
      </c>
      <c r="C66" s="28" t="s">
        <v>1444</v>
      </c>
      <c r="D66" s="27" t="s">
        <v>305</v>
      </c>
      <c r="E66" s="42">
        <v>3</v>
      </c>
      <c r="F66" s="25" t="s">
        <v>109</v>
      </c>
      <c r="G66" s="25" t="s">
        <v>128</v>
      </c>
      <c r="H66" s="25" t="s">
        <v>128</v>
      </c>
      <c r="I66" s="29" t="s">
        <v>306</v>
      </c>
      <c r="J66" s="43" t="s">
        <v>3635</v>
      </c>
      <c r="K66" s="27" t="s">
        <v>21</v>
      </c>
      <c r="L66" s="29">
        <v>98.68</v>
      </c>
      <c r="M66" s="29">
        <v>98.778000000000006</v>
      </c>
      <c r="N66" s="29">
        <v>4.6697964006311778</v>
      </c>
      <c r="O66" s="30">
        <v>4.5</v>
      </c>
      <c r="P66" s="27" t="s">
        <v>106</v>
      </c>
      <c r="Q66" s="31">
        <v>2</v>
      </c>
      <c r="R66" s="25" t="s">
        <v>4392</v>
      </c>
      <c r="S66" s="25" t="s">
        <v>109</v>
      </c>
      <c r="T66" s="25" t="s">
        <v>3120</v>
      </c>
      <c r="U66" s="25" t="s">
        <v>128</v>
      </c>
      <c r="V66" s="23" t="s">
        <v>1209</v>
      </c>
      <c r="W66" s="23" t="s">
        <v>1210</v>
      </c>
      <c r="X66" s="23" t="s">
        <v>76</v>
      </c>
      <c r="Y66" s="23" t="s">
        <v>1301</v>
      </c>
      <c r="Z66" s="23" t="s">
        <v>113</v>
      </c>
      <c r="AA66" s="23" t="s">
        <v>107</v>
      </c>
      <c r="AB66" s="23" t="s">
        <v>2673</v>
      </c>
      <c r="AC66" s="25">
        <v>8.8246575342465761</v>
      </c>
      <c r="AD66" s="32">
        <v>697670000</v>
      </c>
      <c r="AE66" s="33">
        <f>VLOOKUP(J66,Library!A:B,2,0)</f>
        <v>1</v>
      </c>
      <c r="AF66" s="33">
        <f>VLOOKUP(J66,Library!A:G,7,0)</f>
        <v>3</v>
      </c>
      <c r="AG66" s="28">
        <f>VLOOKUP(V66,Library!W:X,2,0)</f>
        <v>3</v>
      </c>
      <c r="AH66" s="28">
        <f>VLOOKUP(W66,Library!Y:Z,2,0)</f>
        <v>3</v>
      </c>
      <c r="AI66" s="28">
        <f>VLOOKUP(X66,Library!AA:AB,2,0)</f>
        <v>3</v>
      </c>
      <c r="AJ66" s="33">
        <f>IF(MAX(AG66,AH66,AI66)=0,VLOOKUP(I66,Library!$J:$P,7,0),MAX(AG66,AH66,AI66))</f>
        <v>3</v>
      </c>
      <c r="AK66" s="33">
        <f t="shared" si="3"/>
        <v>4</v>
      </c>
      <c r="AL66" s="33">
        <f>VLOOKUP(AA66,Library!T:U,2,0)</f>
        <v>1</v>
      </c>
      <c r="AM66" s="34">
        <f t="shared" si="4"/>
        <v>2.2999999999999998</v>
      </c>
      <c r="AN66" s="33">
        <f t="shared" si="5"/>
        <v>3</v>
      </c>
      <c r="AO66" s="28" t="s">
        <v>294</v>
      </c>
      <c r="AP66" s="25" t="s">
        <v>128</v>
      </c>
      <c r="AQ66" s="28" t="s">
        <v>307</v>
      </c>
      <c r="AR66" s="28" t="s">
        <v>308</v>
      </c>
      <c r="AS66" s="28" t="s">
        <v>2275</v>
      </c>
      <c r="AT66" s="23" t="s">
        <v>3120</v>
      </c>
      <c r="AU66" s="23" t="s">
        <v>35</v>
      </c>
      <c r="AV66" s="25" t="s">
        <v>128</v>
      </c>
      <c r="AW66" s="25" t="s">
        <v>128</v>
      </c>
      <c r="AX66" s="25" t="s">
        <v>128</v>
      </c>
      <c r="AY66" s="25" t="s">
        <v>128</v>
      </c>
      <c r="AZ66" s="25" t="s">
        <v>128</v>
      </c>
      <c r="BA66" s="25" t="s">
        <v>128</v>
      </c>
      <c r="BB66" s="25" t="s">
        <v>128</v>
      </c>
      <c r="BC66" s="25" t="s">
        <v>128</v>
      </c>
      <c r="BD66" s="25" t="s">
        <v>128</v>
      </c>
      <c r="BE66" s="25" t="s">
        <v>128</v>
      </c>
      <c r="BF66" s="25" t="s">
        <v>128</v>
      </c>
      <c r="BG66" s="25" t="s">
        <v>128</v>
      </c>
      <c r="BH66" s="25" t="s">
        <v>113</v>
      </c>
      <c r="BI66" s="23" t="s">
        <v>128</v>
      </c>
      <c r="BJ66" t="s">
        <v>1340</v>
      </c>
      <c r="BK66" s="23" t="s">
        <v>314</v>
      </c>
      <c r="BL66" s="23"/>
    </row>
    <row r="67" spans="1:64" ht="15">
      <c r="A67" s="28">
        <v>97</v>
      </c>
      <c r="B67" s="23" t="s">
        <v>315</v>
      </c>
      <c r="C67" s="28" t="s">
        <v>1445</v>
      </c>
      <c r="D67" s="27" t="s">
        <v>305</v>
      </c>
      <c r="E67" s="42">
        <v>3</v>
      </c>
      <c r="F67" s="25" t="s">
        <v>109</v>
      </c>
      <c r="G67" s="25" t="s">
        <v>128</v>
      </c>
      <c r="H67" s="25" t="s">
        <v>128</v>
      </c>
      <c r="I67" s="29" t="s">
        <v>306</v>
      </c>
      <c r="J67" s="43" t="s">
        <v>3635</v>
      </c>
      <c r="K67" s="27" t="s">
        <v>21</v>
      </c>
      <c r="L67" s="29">
        <v>92.006</v>
      </c>
      <c r="M67" s="29">
        <v>92.1</v>
      </c>
      <c r="N67" s="29">
        <v>4.8859491717554144</v>
      </c>
      <c r="O67" s="30">
        <v>4</v>
      </c>
      <c r="P67" s="27" t="s">
        <v>106</v>
      </c>
      <c r="Q67" s="31">
        <v>2</v>
      </c>
      <c r="R67" s="25" t="s">
        <v>4380</v>
      </c>
      <c r="S67" s="25" t="s">
        <v>109</v>
      </c>
      <c r="T67" s="25" t="s">
        <v>3121</v>
      </c>
      <c r="U67" s="25" t="s">
        <v>128</v>
      </c>
      <c r="V67" s="23" t="s">
        <v>1209</v>
      </c>
      <c r="W67" s="23" t="s">
        <v>1210</v>
      </c>
      <c r="X67" s="23" t="s">
        <v>76</v>
      </c>
      <c r="Y67" s="23" t="s">
        <v>1301</v>
      </c>
      <c r="Z67" s="23" t="s">
        <v>113</v>
      </c>
      <c r="AA67" s="23" t="s">
        <v>107</v>
      </c>
      <c r="AB67" s="23" t="s">
        <v>2674</v>
      </c>
      <c r="AC67" s="25">
        <v>11.849315068493151</v>
      </c>
      <c r="AD67" s="32">
        <v>1000000000</v>
      </c>
      <c r="AE67" s="33">
        <f>VLOOKUP(J67,Library!A:B,2,0)</f>
        <v>1</v>
      </c>
      <c r="AF67" s="33">
        <f>VLOOKUP(J67,Library!A:G,7,0)</f>
        <v>3</v>
      </c>
      <c r="AG67" s="28">
        <f>VLOOKUP(V67,Library!W:X,2,0)</f>
        <v>3</v>
      </c>
      <c r="AH67" s="28">
        <f>VLOOKUP(W67,Library!Y:Z,2,0)</f>
        <v>3</v>
      </c>
      <c r="AI67" s="28">
        <f>VLOOKUP(X67,Library!AA:AB,2,0)</f>
        <v>3</v>
      </c>
      <c r="AJ67" s="33">
        <f>IF(MAX(AG67,AH67,AI67)=0,VLOOKUP(I67,Library!$J:$P,7,0),MAX(AG67,AH67,AI67))</f>
        <v>3</v>
      </c>
      <c r="AK67" s="33">
        <f t="shared" si="3"/>
        <v>5</v>
      </c>
      <c r="AL67" s="33">
        <f>VLOOKUP(AA67,Library!T:U,2,0)</f>
        <v>1</v>
      </c>
      <c r="AM67" s="34">
        <f t="shared" si="4"/>
        <v>2.4</v>
      </c>
      <c r="AN67" s="33">
        <f t="shared" si="5"/>
        <v>3</v>
      </c>
      <c r="AO67" s="28" t="s">
        <v>294</v>
      </c>
      <c r="AP67" s="25" t="s">
        <v>128</v>
      </c>
      <c r="AQ67" s="28" t="s">
        <v>307</v>
      </c>
      <c r="AR67" s="28" t="s">
        <v>308</v>
      </c>
      <c r="AS67" s="28" t="s">
        <v>2275</v>
      </c>
      <c r="AT67" s="23" t="s">
        <v>3121</v>
      </c>
      <c r="AU67" s="23" t="s">
        <v>35</v>
      </c>
      <c r="AV67" s="25" t="s">
        <v>128</v>
      </c>
      <c r="AW67" s="25" t="s">
        <v>128</v>
      </c>
      <c r="AX67" s="25" t="s">
        <v>128</v>
      </c>
      <c r="AY67" s="25" t="s">
        <v>128</v>
      </c>
      <c r="AZ67" s="25" t="s">
        <v>128</v>
      </c>
      <c r="BA67" s="25" t="s">
        <v>128</v>
      </c>
      <c r="BB67" s="25" t="s">
        <v>128</v>
      </c>
      <c r="BC67" s="25" t="s">
        <v>128</v>
      </c>
      <c r="BD67" s="25" t="s">
        <v>128</v>
      </c>
      <c r="BE67" s="25" t="s">
        <v>128</v>
      </c>
      <c r="BF67" s="25" t="s">
        <v>128</v>
      </c>
      <c r="BG67" s="25" t="s">
        <v>128</v>
      </c>
      <c r="BH67" s="25" t="s">
        <v>113</v>
      </c>
      <c r="BI67" s="23" t="s">
        <v>128</v>
      </c>
      <c r="BJ67" t="s">
        <v>1340</v>
      </c>
      <c r="BK67" s="23" t="s">
        <v>315</v>
      </c>
      <c r="BL67" s="23"/>
    </row>
    <row r="68" spans="1:64" ht="15">
      <c r="A68" s="28">
        <v>98</v>
      </c>
      <c r="B68" s="23" t="s">
        <v>316</v>
      </c>
      <c r="C68" s="28" t="s">
        <v>1446</v>
      </c>
      <c r="D68" s="27" t="s">
        <v>305</v>
      </c>
      <c r="E68" s="42">
        <v>3</v>
      </c>
      <c r="F68" s="25" t="s">
        <v>109</v>
      </c>
      <c r="G68" s="25" t="s">
        <v>128</v>
      </c>
      <c r="H68" s="25" t="s">
        <v>128</v>
      </c>
      <c r="I68" s="29" t="s">
        <v>306</v>
      </c>
      <c r="J68" s="43" t="s">
        <v>3635</v>
      </c>
      <c r="K68" s="27" t="s">
        <v>21</v>
      </c>
      <c r="L68" s="29">
        <v>74.088999999999999</v>
      </c>
      <c r="M68" s="29">
        <v>74.173000000000002</v>
      </c>
      <c r="N68" s="29">
        <v>5.1988403941065666</v>
      </c>
      <c r="O68" s="30">
        <v>2.7</v>
      </c>
      <c r="P68" s="27" t="s">
        <v>106</v>
      </c>
      <c r="Q68" s="31">
        <v>2</v>
      </c>
      <c r="R68" s="25" t="s">
        <v>4391</v>
      </c>
      <c r="S68" s="25" t="s">
        <v>109</v>
      </c>
      <c r="T68" s="25" t="s">
        <v>3122</v>
      </c>
      <c r="U68" s="25" t="s">
        <v>128</v>
      </c>
      <c r="V68" s="23" t="s">
        <v>1209</v>
      </c>
      <c r="W68" s="23" t="s">
        <v>1210</v>
      </c>
      <c r="X68" s="23" t="s">
        <v>76</v>
      </c>
      <c r="Y68" s="23" t="s">
        <v>1301</v>
      </c>
      <c r="Z68" s="23" t="s">
        <v>113</v>
      </c>
      <c r="AA68" s="23" t="s">
        <v>107</v>
      </c>
      <c r="AB68" s="23" t="s">
        <v>2675</v>
      </c>
      <c r="AC68" s="25">
        <v>15.03013698630137</v>
      </c>
      <c r="AD68" s="32">
        <v>1000000000</v>
      </c>
      <c r="AE68" s="33">
        <f>VLOOKUP(J68,Library!A:B,2,0)</f>
        <v>1</v>
      </c>
      <c r="AF68" s="33">
        <f>VLOOKUP(J68,Library!A:G,7,0)</f>
        <v>3</v>
      </c>
      <c r="AG68" s="28">
        <f>VLOOKUP(V68,Library!W:X,2,0)</f>
        <v>3</v>
      </c>
      <c r="AH68" s="28">
        <f>VLOOKUP(W68,Library!Y:Z,2,0)</f>
        <v>3</v>
      </c>
      <c r="AI68" s="28">
        <f>VLOOKUP(X68,Library!AA:AB,2,0)</f>
        <v>3</v>
      </c>
      <c r="AJ68" s="33">
        <f>IF(MAX(AG68,AH68,AI68)=0,VLOOKUP(I68,Library!$J:$P,7,0),MAX(AG68,AH68,AI68))</f>
        <v>3</v>
      </c>
      <c r="AK68" s="33">
        <f t="shared" si="3"/>
        <v>5</v>
      </c>
      <c r="AL68" s="33">
        <f>VLOOKUP(AA68,Library!T:U,2,0)</f>
        <v>1</v>
      </c>
      <c r="AM68" s="34">
        <f t="shared" si="4"/>
        <v>2.4</v>
      </c>
      <c r="AN68" s="33">
        <f t="shared" si="5"/>
        <v>3</v>
      </c>
      <c r="AO68" s="28" t="s">
        <v>294</v>
      </c>
      <c r="AP68" s="25" t="s">
        <v>128</v>
      </c>
      <c r="AQ68" s="28" t="s">
        <v>307</v>
      </c>
      <c r="AR68" s="28" t="s">
        <v>308</v>
      </c>
      <c r="AS68" s="28" t="s">
        <v>2275</v>
      </c>
      <c r="AT68" s="23" t="s">
        <v>3122</v>
      </c>
      <c r="AU68" s="23" t="s">
        <v>35</v>
      </c>
      <c r="AV68" s="25" t="s">
        <v>128</v>
      </c>
      <c r="AW68" s="25" t="s">
        <v>128</v>
      </c>
      <c r="AX68" s="25" t="s">
        <v>128</v>
      </c>
      <c r="AY68" s="25" t="s">
        <v>128</v>
      </c>
      <c r="AZ68" s="25" t="s">
        <v>128</v>
      </c>
      <c r="BA68" s="25" t="s">
        <v>128</v>
      </c>
      <c r="BB68" s="25" t="s">
        <v>128</v>
      </c>
      <c r="BC68" s="25" t="s">
        <v>128</v>
      </c>
      <c r="BD68" s="25" t="s">
        <v>128</v>
      </c>
      <c r="BE68" s="25" t="s">
        <v>128</v>
      </c>
      <c r="BF68" s="25" t="s">
        <v>128</v>
      </c>
      <c r="BG68" s="25" t="s">
        <v>128</v>
      </c>
      <c r="BH68" s="25" t="s">
        <v>113</v>
      </c>
      <c r="BI68" s="23" t="s">
        <v>128</v>
      </c>
      <c r="BJ68" t="s">
        <v>1340</v>
      </c>
      <c r="BK68" s="23" t="s">
        <v>316</v>
      </c>
      <c r="BL68" s="27"/>
    </row>
    <row r="69" spans="1:64" ht="15">
      <c r="A69" s="28">
        <v>99</v>
      </c>
      <c r="B69" s="23" t="s">
        <v>317</v>
      </c>
      <c r="C69" s="28" t="s">
        <v>1447</v>
      </c>
      <c r="D69" s="27" t="s">
        <v>305</v>
      </c>
      <c r="E69" s="42">
        <v>3</v>
      </c>
      <c r="F69" s="25" t="s">
        <v>109</v>
      </c>
      <c r="G69" s="25" t="s">
        <v>128</v>
      </c>
      <c r="H69" s="25" t="s">
        <v>128</v>
      </c>
      <c r="I69" s="29" t="s">
        <v>306</v>
      </c>
      <c r="J69" s="43" t="s">
        <v>3635</v>
      </c>
      <c r="K69" s="27" t="s">
        <v>21</v>
      </c>
      <c r="L69" s="29">
        <v>83.620999999999995</v>
      </c>
      <c r="M69" s="29">
        <v>83.745000000000005</v>
      </c>
      <c r="N69" s="29">
        <v>5.4849162579578374</v>
      </c>
      <c r="O69" s="30">
        <v>4.4000000000000004</v>
      </c>
      <c r="P69" s="27" t="s">
        <v>106</v>
      </c>
      <c r="Q69" s="31">
        <v>2</v>
      </c>
      <c r="R69" s="25" t="s">
        <v>4380</v>
      </c>
      <c r="S69" s="25" t="s">
        <v>109</v>
      </c>
      <c r="T69" s="25" t="s">
        <v>3123</v>
      </c>
      <c r="U69" s="25" t="s">
        <v>128</v>
      </c>
      <c r="V69" s="23" t="s">
        <v>1209</v>
      </c>
      <c r="W69" s="23" t="s">
        <v>1210</v>
      </c>
      <c r="X69" s="23" t="s">
        <v>76</v>
      </c>
      <c r="Y69" s="23" t="s">
        <v>1301</v>
      </c>
      <c r="Z69" s="23" t="s">
        <v>113</v>
      </c>
      <c r="AA69" s="23" t="s">
        <v>107</v>
      </c>
      <c r="AB69" s="23" t="s">
        <v>2676</v>
      </c>
      <c r="AC69" s="25">
        <v>31.863013698630137</v>
      </c>
      <c r="AD69" s="32">
        <v>1000000000</v>
      </c>
      <c r="AE69" s="33">
        <f>VLOOKUP(J69,Library!A:B,2,0)</f>
        <v>1</v>
      </c>
      <c r="AF69" s="33">
        <f>VLOOKUP(J69,Library!A:G,7,0)</f>
        <v>3</v>
      </c>
      <c r="AG69" s="28">
        <f>VLOOKUP(V69,Library!W:X,2,0)</f>
        <v>3</v>
      </c>
      <c r="AH69" s="28">
        <f>VLOOKUP(W69,Library!Y:Z,2,0)</f>
        <v>3</v>
      </c>
      <c r="AI69" s="28">
        <f>VLOOKUP(X69,Library!AA:AB,2,0)</f>
        <v>3</v>
      </c>
      <c r="AJ69" s="33">
        <f>IF(MAX(AG69,AH69,AI69)=0,VLOOKUP(I69,Library!$J:$P,7,0),MAX(AG69,AH69,AI69))</f>
        <v>3</v>
      </c>
      <c r="AK69" s="33">
        <f t="shared" si="3"/>
        <v>5</v>
      </c>
      <c r="AL69" s="33">
        <f>VLOOKUP(AA69,Library!T:U,2,0)</f>
        <v>1</v>
      </c>
      <c r="AM69" s="34">
        <f t="shared" si="4"/>
        <v>2.4</v>
      </c>
      <c r="AN69" s="33">
        <f t="shared" si="5"/>
        <v>3</v>
      </c>
      <c r="AO69" s="28" t="s">
        <v>294</v>
      </c>
      <c r="AP69" s="25" t="s">
        <v>128</v>
      </c>
      <c r="AQ69" s="28" t="s">
        <v>307</v>
      </c>
      <c r="AR69" s="28" t="s">
        <v>308</v>
      </c>
      <c r="AS69" s="28" t="s">
        <v>2275</v>
      </c>
      <c r="AT69" s="23" t="s">
        <v>3123</v>
      </c>
      <c r="AU69" s="23" t="s">
        <v>35</v>
      </c>
      <c r="AV69" s="25" t="s">
        <v>128</v>
      </c>
      <c r="AW69" s="25" t="s">
        <v>128</v>
      </c>
      <c r="AX69" s="25" t="s">
        <v>128</v>
      </c>
      <c r="AY69" s="25" t="s">
        <v>128</v>
      </c>
      <c r="AZ69" s="25" t="s">
        <v>128</v>
      </c>
      <c r="BA69" s="25" t="s">
        <v>128</v>
      </c>
      <c r="BB69" s="25" t="s">
        <v>128</v>
      </c>
      <c r="BC69" s="25" t="s">
        <v>128</v>
      </c>
      <c r="BD69" s="25" t="s">
        <v>128</v>
      </c>
      <c r="BE69" s="25" t="s">
        <v>128</v>
      </c>
      <c r="BF69" s="25" t="s">
        <v>128</v>
      </c>
      <c r="BG69" s="25" t="s">
        <v>128</v>
      </c>
      <c r="BH69" s="25" t="s">
        <v>113</v>
      </c>
      <c r="BI69" s="23" t="s">
        <v>128</v>
      </c>
      <c r="BJ69" t="s">
        <v>1340</v>
      </c>
      <c r="BK69" s="23" t="s">
        <v>317</v>
      </c>
      <c r="BL69" s="27"/>
    </row>
    <row r="70" spans="1:64" ht="15">
      <c r="A70" s="28">
        <v>100</v>
      </c>
      <c r="B70" s="23" t="s">
        <v>318</v>
      </c>
      <c r="C70" s="28" t="s">
        <v>1448</v>
      </c>
      <c r="D70" s="27" t="s">
        <v>305</v>
      </c>
      <c r="E70" s="42">
        <v>3</v>
      </c>
      <c r="F70" s="25" t="s">
        <v>109</v>
      </c>
      <c r="G70" s="25" t="s">
        <v>128</v>
      </c>
      <c r="H70" s="25" t="s">
        <v>128</v>
      </c>
      <c r="I70" s="29" t="s">
        <v>306</v>
      </c>
      <c r="J70" s="43" t="s">
        <v>3635</v>
      </c>
      <c r="K70" s="27" t="s">
        <v>21</v>
      </c>
      <c r="L70" s="29">
        <v>65.372</v>
      </c>
      <c r="M70" s="29">
        <v>65.510999999999996</v>
      </c>
      <c r="N70" s="29">
        <v>5.4732243211173977</v>
      </c>
      <c r="O70" s="30">
        <v>3.25</v>
      </c>
      <c r="P70" s="27" t="s">
        <v>106</v>
      </c>
      <c r="Q70" s="31">
        <v>2</v>
      </c>
      <c r="R70" s="25" t="s">
        <v>4391</v>
      </c>
      <c r="S70" s="25" t="s">
        <v>109</v>
      </c>
      <c r="T70" s="25" t="s">
        <v>3124</v>
      </c>
      <c r="U70" s="25" t="s">
        <v>128</v>
      </c>
      <c r="V70" s="23" t="s">
        <v>1209</v>
      </c>
      <c r="W70" s="23" t="s">
        <v>1210</v>
      </c>
      <c r="X70" s="23" t="s">
        <v>76</v>
      </c>
      <c r="Y70" s="23" t="s">
        <v>1301</v>
      </c>
      <c r="Z70" s="23" t="s">
        <v>113</v>
      </c>
      <c r="AA70" s="23" t="s">
        <v>107</v>
      </c>
      <c r="AB70" s="23" t="s">
        <v>2677</v>
      </c>
      <c r="AC70" s="25">
        <v>35.043835616438358</v>
      </c>
      <c r="AD70" s="32">
        <v>1000000000</v>
      </c>
      <c r="AE70" s="33">
        <f>VLOOKUP(J70,Library!A:B,2,0)</f>
        <v>1</v>
      </c>
      <c r="AF70" s="33">
        <f>VLOOKUP(J70,Library!A:G,7,0)</f>
        <v>3</v>
      </c>
      <c r="AG70" s="28">
        <f>VLOOKUP(V70,Library!W:X,2,0)</f>
        <v>3</v>
      </c>
      <c r="AH70" s="28">
        <f>VLOOKUP(W70,Library!Y:Z,2,0)</f>
        <v>3</v>
      </c>
      <c r="AI70" s="28">
        <f>VLOOKUP(X70,Library!AA:AB,2,0)</f>
        <v>3</v>
      </c>
      <c r="AJ70" s="33">
        <f>IF(MAX(AG70,AH70,AI70)=0,VLOOKUP(I70,Library!$J:$P,7,0),MAX(AG70,AH70,AI70))</f>
        <v>3</v>
      </c>
      <c r="AK70" s="33">
        <f t="shared" si="3"/>
        <v>5</v>
      </c>
      <c r="AL70" s="33">
        <f>VLOOKUP(AA70,Library!T:U,2,0)</f>
        <v>1</v>
      </c>
      <c r="AM70" s="34">
        <f t="shared" si="4"/>
        <v>2.4</v>
      </c>
      <c r="AN70" s="33">
        <f t="shared" si="5"/>
        <v>3</v>
      </c>
      <c r="AO70" s="28" t="s">
        <v>294</v>
      </c>
      <c r="AP70" s="25" t="s">
        <v>128</v>
      </c>
      <c r="AQ70" s="28" t="s">
        <v>307</v>
      </c>
      <c r="AR70" s="28" t="s">
        <v>308</v>
      </c>
      <c r="AS70" s="28" t="s">
        <v>2275</v>
      </c>
      <c r="AT70" s="23" t="s">
        <v>3124</v>
      </c>
      <c r="AU70" s="23" t="s">
        <v>35</v>
      </c>
      <c r="AV70" s="25" t="s">
        <v>128</v>
      </c>
      <c r="AW70" s="25" t="s">
        <v>128</v>
      </c>
      <c r="AX70" s="25" t="s">
        <v>128</v>
      </c>
      <c r="AY70" s="25" t="s">
        <v>128</v>
      </c>
      <c r="AZ70" s="25" t="s">
        <v>128</v>
      </c>
      <c r="BA70" s="25" t="s">
        <v>128</v>
      </c>
      <c r="BB70" s="25" t="s">
        <v>128</v>
      </c>
      <c r="BC70" s="25" t="s">
        <v>128</v>
      </c>
      <c r="BD70" s="25" t="s">
        <v>128</v>
      </c>
      <c r="BE70" s="25" t="s">
        <v>128</v>
      </c>
      <c r="BF70" s="25" t="s">
        <v>128</v>
      </c>
      <c r="BG70" s="25" t="s">
        <v>128</v>
      </c>
      <c r="BH70" s="25" t="s">
        <v>113</v>
      </c>
      <c r="BI70" s="23" t="s">
        <v>128</v>
      </c>
      <c r="BJ70" t="s">
        <v>1340</v>
      </c>
      <c r="BK70" s="23" t="s">
        <v>318</v>
      </c>
      <c r="BL70" s="27"/>
    </row>
    <row r="71" spans="1:64" ht="15">
      <c r="A71" s="28">
        <v>101</v>
      </c>
      <c r="B71" s="27" t="s">
        <v>319</v>
      </c>
      <c r="C71" s="28" t="s">
        <v>1449</v>
      </c>
      <c r="D71" s="27" t="s">
        <v>320</v>
      </c>
      <c r="E71" s="42">
        <v>3</v>
      </c>
      <c r="F71" s="25" t="s">
        <v>109</v>
      </c>
      <c r="G71" s="25" t="s">
        <v>128</v>
      </c>
      <c r="H71" s="25" t="s">
        <v>128</v>
      </c>
      <c r="I71" s="29" t="s">
        <v>321</v>
      </c>
      <c r="J71" s="43" t="s">
        <v>3635</v>
      </c>
      <c r="K71" s="27" t="s">
        <v>21</v>
      </c>
      <c r="L71" s="29">
        <v>100.78400000000001</v>
      </c>
      <c r="M71" s="29">
        <v>100.836</v>
      </c>
      <c r="N71" s="29">
        <v>3.9642786637190501</v>
      </c>
      <c r="O71" s="30">
        <v>4.375</v>
      </c>
      <c r="P71" s="27" t="s">
        <v>106</v>
      </c>
      <c r="Q71" s="31">
        <v>2</v>
      </c>
      <c r="R71" s="25" t="s">
        <v>4393</v>
      </c>
      <c r="S71" s="25" t="s">
        <v>109</v>
      </c>
      <c r="T71" s="25" t="s">
        <v>324</v>
      </c>
      <c r="U71" s="25" t="s">
        <v>128</v>
      </c>
      <c r="V71" s="23" t="s">
        <v>8</v>
      </c>
      <c r="W71" s="23" t="s">
        <v>1216</v>
      </c>
      <c r="X71" s="23" t="s">
        <v>76</v>
      </c>
      <c r="Y71" s="23" t="s">
        <v>1301</v>
      </c>
      <c r="Z71" s="23" t="s">
        <v>113</v>
      </c>
      <c r="AA71" s="23" t="s">
        <v>107</v>
      </c>
      <c r="AB71" s="23" t="s">
        <v>2678</v>
      </c>
      <c r="AC71" s="25">
        <v>2.1534246575342464</v>
      </c>
      <c r="AD71" s="44">
        <v>500000000</v>
      </c>
      <c r="AE71" s="33">
        <f>VLOOKUP(J71,Library!A:B,2,0)</f>
        <v>1</v>
      </c>
      <c r="AF71" s="33">
        <f>VLOOKUP(J71,Library!A:G,7,0)</f>
        <v>3</v>
      </c>
      <c r="AG71" s="28" t="str">
        <f>VLOOKUP(V71,Library!W:X,2,0)</f>
        <v>N/A</v>
      </c>
      <c r="AH71" s="28">
        <f>VLOOKUP(W71,Library!Y:Z,2,0)</f>
        <v>3</v>
      </c>
      <c r="AI71" s="28">
        <f>VLOOKUP(X71,Library!AA:AB,2,0)</f>
        <v>3</v>
      </c>
      <c r="AJ71" s="33">
        <f>IF(MAX(AG71,AH71,AI71)=0,VLOOKUP(I71,Library!$J:$P,7,0),MAX(AG71,AH71,AI71))</f>
        <v>3</v>
      </c>
      <c r="AK71" s="33">
        <f t="shared" si="3"/>
        <v>3</v>
      </c>
      <c r="AL71" s="33">
        <f>VLOOKUP(AA71,Library!T:U,2,0)</f>
        <v>1</v>
      </c>
      <c r="AM71" s="34">
        <f t="shared" si="4"/>
        <v>2.2000000000000002</v>
      </c>
      <c r="AN71" s="33">
        <f t="shared" si="5"/>
        <v>3</v>
      </c>
      <c r="AO71" s="28" t="s">
        <v>136</v>
      </c>
      <c r="AP71" s="25" t="s">
        <v>128</v>
      </c>
      <c r="AQ71" s="28" t="s">
        <v>322</v>
      </c>
      <c r="AR71" s="28" t="s">
        <v>323</v>
      </c>
      <c r="AS71" s="28" t="s">
        <v>320</v>
      </c>
      <c r="AT71" s="23" t="s">
        <v>324</v>
      </c>
      <c r="AU71" s="23" t="s">
        <v>35</v>
      </c>
      <c r="AV71" s="25" t="s">
        <v>128</v>
      </c>
      <c r="AW71" s="25" t="s">
        <v>128</v>
      </c>
      <c r="AX71" s="25" t="s">
        <v>128</v>
      </c>
      <c r="AY71" s="25" t="s">
        <v>128</v>
      </c>
      <c r="AZ71" s="25" t="s">
        <v>128</v>
      </c>
      <c r="BA71" s="25" t="s">
        <v>128</v>
      </c>
      <c r="BB71" s="25" t="s">
        <v>128</v>
      </c>
      <c r="BC71" s="25" t="s">
        <v>128</v>
      </c>
      <c r="BD71" s="25" t="s">
        <v>128</v>
      </c>
      <c r="BE71" s="25" t="s">
        <v>128</v>
      </c>
      <c r="BF71" s="25" t="s">
        <v>128</v>
      </c>
      <c r="BG71" s="25" t="s">
        <v>128</v>
      </c>
      <c r="BH71" s="25" t="s">
        <v>113</v>
      </c>
      <c r="BI71" s="23" t="s">
        <v>128</v>
      </c>
      <c r="BJ71" t="s">
        <v>1340</v>
      </c>
      <c r="BK71" s="27" t="s">
        <v>319</v>
      </c>
      <c r="BL71" s="27"/>
    </row>
    <row r="72" spans="1:64" ht="15">
      <c r="A72" s="28">
        <v>102</v>
      </c>
      <c r="B72" s="27" t="s">
        <v>325</v>
      </c>
      <c r="C72" s="28" t="s">
        <v>1450</v>
      </c>
      <c r="D72" s="27" t="s">
        <v>320</v>
      </c>
      <c r="E72" s="42">
        <v>3</v>
      </c>
      <c r="F72" s="25" t="s">
        <v>109</v>
      </c>
      <c r="G72" s="25" t="s">
        <v>128</v>
      </c>
      <c r="H72" s="25" t="s">
        <v>128</v>
      </c>
      <c r="I72" s="29" t="s">
        <v>321</v>
      </c>
      <c r="J72" s="43" t="s">
        <v>3635</v>
      </c>
      <c r="K72" s="27" t="s">
        <v>21</v>
      </c>
      <c r="L72" s="29">
        <v>97.375</v>
      </c>
      <c r="M72" s="29">
        <v>97.424999999999997</v>
      </c>
      <c r="N72" s="29">
        <v>4.1008968592080368</v>
      </c>
      <c r="O72" s="30">
        <v>3.4249999999999998</v>
      </c>
      <c r="P72" s="27" t="s">
        <v>106</v>
      </c>
      <c r="Q72" s="31">
        <v>2</v>
      </c>
      <c r="R72" s="25" t="s">
        <v>3196</v>
      </c>
      <c r="S72" s="25" t="s">
        <v>109</v>
      </c>
      <c r="T72" s="25" t="s">
        <v>326</v>
      </c>
      <c r="U72" s="25" t="s">
        <v>128</v>
      </c>
      <c r="V72" s="23" t="s">
        <v>8</v>
      </c>
      <c r="W72" s="23" t="s">
        <v>1216</v>
      </c>
      <c r="X72" s="23" t="s">
        <v>76</v>
      </c>
      <c r="Y72" s="23" t="s">
        <v>1301</v>
      </c>
      <c r="Z72" s="23" t="s">
        <v>113</v>
      </c>
      <c r="AA72" s="23" t="s">
        <v>107</v>
      </c>
      <c r="AB72" s="23" t="s">
        <v>2679</v>
      </c>
      <c r="AC72" s="25">
        <v>4.1780821917808222</v>
      </c>
      <c r="AD72" s="44">
        <v>400000000</v>
      </c>
      <c r="AE72" s="33">
        <f>VLOOKUP(J72,Library!A:B,2,0)</f>
        <v>1</v>
      </c>
      <c r="AF72" s="33">
        <f>VLOOKUP(J72,Library!A:G,7,0)</f>
        <v>3</v>
      </c>
      <c r="AG72" s="28" t="str">
        <f>VLOOKUP(V72,Library!W:X,2,0)</f>
        <v>N/A</v>
      </c>
      <c r="AH72" s="28">
        <f>VLOOKUP(W72,Library!Y:Z,2,0)</f>
        <v>3</v>
      </c>
      <c r="AI72" s="28">
        <f>VLOOKUP(X72,Library!AA:AB,2,0)</f>
        <v>3</v>
      </c>
      <c r="AJ72" s="33">
        <f>IF(MAX(AG72,AH72,AI72)=0,VLOOKUP(I72,Library!$J:$P,7,0),MAX(AG72,AH72,AI72))</f>
        <v>3</v>
      </c>
      <c r="AK72" s="33">
        <f t="shared" si="3"/>
        <v>3</v>
      </c>
      <c r="AL72" s="33">
        <f>VLOOKUP(AA72,Library!T:U,2,0)</f>
        <v>1</v>
      </c>
      <c r="AM72" s="34">
        <f t="shared" si="4"/>
        <v>2.2000000000000002</v>
      </c>
      <c r="AN72" s="33">
        <f t="shared" si="5"/>
        <v>3</v>
      </c>
      <c r="AO72" s="28" t="s">
        <v>173</v>
      </c>
      <c r="AP72" s="25" t="s">
        <v>128</v>
      </c>
      <c r="AQ72" s="28" t="s">
        <v>322</v>
      </c>
      <c r="AR72" s="28" t="s">
        <v>323</v>
      </c>
      <c r="AS72" s="28" t="s">
        <v>320</v>
      </c>
      <c r="AT72" s="23" t="s">
        <v>326</v>
      </c>
      <c r="AU72" s="23" t="s">
        <v>35</v>
      </c>
      <c r="AV72" s="25" t="s">
        <v>128</v>
      </c>
      <c r="AW72" s="25" t="s">
        <v>128</v>
      </c>
      <c r="AX72" s="25" t="s">
        <v>128</v>
      </c>
      <c r="AY72" s="25" t="s">
        <v>128</v>
      </c>
      <c r="AZ72" s="25" t="s">
        <v>128</v>
      </c>
      <c r="BA72" s="25" t="s">
        <v>128</v>
      </c>
      <c r="BB72" s="25" t="s">
        <v>128</v>
      </c>
      <c r="BC72" s="25" t="s">
        <v>128</v>
      </c>
      <c r="BD72" s="25" t="s">
        <v>128</v>
      </c>
      <c r="BE72" s="25" t="s">
        <v>128</v>
      </c>
      <c r="BF72" s="25" t="s">
        <v>128</v>
      </c>
      <c r="BG72" s="25" t="s">
        <v>128</v>
      </c>
      <c r="BH72" s="25" t="s">
        <v>113</v>
      </c>
      <c r="BI72" s="23" t="s">
        <v>128</v>
      </c>
      <c r="BJ72" t="s">
        <v>1340</v>
      </c>
      <c r="BK72" s="27" t="s">
        <v>325</v>
      </c>
      <c r="BL72" s="27"/>
    </row>
    <row r="73" spans="1:64" ht="15">
      <c r="A73" s="28">
        <v>104</v>
      </c>
      <c r="B73" s="23" t="s">
        <v>327</v>
      </c>
      <c r="C73" s="28" t="s">
        <v>1451</v>
      </c>
      <c r="D73" s="27" t="s">
        <v>320</v>
      </c>
      <c r="E73" s="42">
        <v>2</v>
      </c>
      <c r="F73" s="25" t="s">
        <v>109</v>
      </c>
      <c r="G73" s="25" t="s">
        <v>128</v>
      </c>
      <c r="H73" s="25" t="s">
        <v>128</v>
      </c>
      <c r="I73" s="29" t="s">
        <v>321</v>
      </c>
      <c r="J73" s="43" t="s">
        <v>3635</v>
      </c>
      <c r="K73" s="27" t="s">
        <v>21</v>
      </c>
      <c r="L73" s="29">
        <v>99.578000000000003</v>
      </c>
      <c r="M73" s="29">
        <v>99.6</v>
      </c>
      <c r="N73" s="29">
        <v>3.8961817056173813</v>
      </c>
      <c r="O73" s="30">
        <v>1.72</v>
      </c>
      <c r="P73" s="27" t="s">
        <v>106</v>
      </c>
      <c r="Q73" s="31">
        <v>2</v>
      </c>
      <c r="R73" s="25" t="s">
        <v>650</v>
      </c>
      <c r="S73" s="25" t="s">
        <v>109</v>
      </c>
      <c r="T73" s="25" t="s">
        <v>673</v>
      </c>
      <c r="U73" s="25" t="s">
        <v>128</v>
      </c>
      <c r="V73" s="23" t="s">
        <v>8</v>
      </c>
      <c r="W73" s="23" t="s">
        <v>1216</v>
      </c>
      <c r="X73" s="23" t="s">
        <v>76</v>
      </c>
      <c r="Y73" s="23" t="s">
        <v>1301</v>
      </c>
      <c r="Z73" s="23" t="s">
        <v>113</v>
      </c>
      <c r="AA73" s="23" t="s">
        <v>107</v>
      </c>
      <c r="AB73" s="23" t="s">
        <v>650</v>
      </c>
      <c r="AC73" s="25">
        <v>0.18082191780821918</v>
      </c>
      <c r="AD73" s="32">
        <v>650000000</v>
      </c>
      <c r="AE73" s="33">
        <f>VLOOKUP(J73,Library!A:B,2,0)</f>
        <v>1</v>
      </c>
      <c r="AF73" s="33">
        <f>VLOOKUP(J73,Library!A:G,7,0)</f>
        <v>3</v>
      </c>
      <c r="AG73" s="28" t="str">
        <f>VLOOKUP(V73,Library!W:X,2,0)</f>
        <v>N/A</v>
      </c>
      <c r="AH73" s="28">
        <f>VLOOKUP(W73,Library!Y:Z,2,0)</f>
        <v>3</v>
      </c>
      <c r="AI73" s="28">
        <f>VLOOKUP(X73,Library!AA:AB,2,0)</f>
        <v>3</v>
      </c>
      <c r="AJ73" s="33">
        <f>IF(MAX(AG73,AH73,AI73)=0,VLOOKUP(I73,Library!$J:$P,7,0),MAX(AG73,AH73,AI73))</f>
        <v>3</v>
      </c>
      <c r="AK73" s="33">
        <f t="shared" si="3"/>
        <v>2</v>
      </c>
      <c r="AL73" s="33">
        <f>VLOOKUP(AA73,Library!T:U,2,0)</f>
        <v>1</v>
      </c>
      <c r="AM73" s="34">
        <f t="shared" si="4"/>
        <v>2.1</v>
      </c>
      <c r="AN73" s="33">
        <f t="shared" si="5"/>
        <v>2</v>
      </c>
      <c r="AO73" s="28" t="s">
        <v>136</v>
      </c>
      <c r="AP73" s="25" t="s">
        <v>128</v>
      </c>
      <c r="AQ73" s="28" t="s">
        <v>322</v>
      </c>
      <c r="AR73" s="28" t="s">
        <v>323</v>
      </c>
      <c r="AS73" s="28" t="s">
        <v>2276</v>
      </c>
      <c r="AT73" s="23" t="s">
        <v>673</v>
      </c>
      <c r="AU73" s="23" t="s">
        <v>35</v>
      </c>
      <c r="AV73" s="25" t="s">
        <v>128</v>
      </c>
      <c r="AW73" s="25" t="s">
        <v>128</v>
      </c>
      <c r="AX73" s="25" t="s">
        <v>128</v>
      </c>
      <c r="AY73" s="25" t="s">
        <v>128</v>
      </c>
      <c r="AZ73" s="25" t="s">
        <v>128</v>
      </c>
      <c r="BA73" s="25" t="s">
        <v>128</v>
      </c>
      <c r="BB73" s="25" t="s">
        <v>128</v>
      </c>
      <c r="BC73" s="25" t="s">
        <v>128</v>
      </c>
      <c r="BD73" s="25" t="s">
        <v>128</v>
      </c>
      <c r="BE73" s="25" t="s">
        <v>128</v>
      </c>
      <c r="BF73" s="25" t="s">
        <v>128</v>
      </c>
      <c r="BG73" s="25" t="s">
        <v>128</v>
      </c>
      <c r="BH73" s="25" t="s">
        <v>113</v>
      </c>
      <c r="BI73" s="23" t="s">
        <v>128</v>
      </c>
      <c r="BJ73" t="s">
        <v>1340</v>
      </c>
      <c r="BK73" s="23" t="s">
        <v>327</v>
      </c>
      <c r="BL73" s="23"/>
    </row>
    <row r="74" spans="1:64" ht="15">
      <c r="A74" s="28">
        <v>105</v>
      </c>
      <c r="B74" s="23" t="s">
        <v>328</v>
      </c>
      <c r="C74" s="28" t="s">
        <v>1452</v>
      </c>
      <c r="D74" s="27" t="s">
        <v>320</v>
      </c>
      <c r="E74" s="42">
        <v>3</v>
      </c>
      <c r="F74" s="25" t="s">
        <v>109</v>
      </c>
      <c r="G74" s="25" t="s">
        <v>128</v>
      </c>
      <c r="H74" s="25" t="s">
        <v>128</v>
      </c>
      <c r="I74" s="29" t="s">
        <v>321</v>
      </c>
      <c r="J74" s="43" t="s">
        <v>3635</v>
      </c>
      <c r="K74" s="27" t="s">
        <v>21</v>
      </c>
      <c r="L74" s="29">
        <v>97.65</v>
      </c>
      <c r="M74" s="29">
        <v>97.692999999999998</v>
      </c>
      <c r="N74" s="29">
        <v>3.8759465970800449</v>
      </c>
      <c r="O74" s="30">
        <v>1.625</v>
      </c>
      <c r="P74" s="27" t="s">
        <v>106</v>
      </c>
      <c r="Q74" s="31">
        <v>2</v>
      </c>
      <c r="R74" s="25" t="s">
        <v>4394</v>
      </c>
      <c r="S74" s="25" t="s">
        <v>109</v>
      </c>
      <c r="T74" s="25" t="s">
        <v>3125</v>
      </c>
      <c r="U74" s="25" t="s">
        <v>128</v>
      </c>
      <c r="V74" s="23" t="s">
        <v>8</v>
      </c>
      <c r="W74" s="23" t="s">
        <v>1216</v>
      </c>
      <c r="X74" s="23" t="s">
        <v>76</v>
      </c>
      <c r="Y74" s="23" t="s">
        <v>1301</v>
      </c>
      <c r="Z74" s="23" t="s">
        <v>113</v>
      </c>
      <c r="AA74" s="23" t="s">
        <v>107</v>
      </c>
      <c r="AB74" s="23" t="s">
        <v>2680</v>
      </c>
      <c r="AC74" s="25">
        <v>1.0575342465753426</v>
      </c>
      <c r="AD74" s="32">
        <v>300000000</v>
      </c>
      <c r="AE74" s="33">
        <f>VLOOKUP(J74,Library!A:B,2,0)</f>
        <v>1</v>
      </c>
      <c r="AF74" s="33">
        <f>VLOOKUP(J74,Library!A:G,7,0)</f>
        <v>3</v>
      </c>
      <c r="AG74" s="28" t="str">
        <f>VLOOKUP(V74,Library!W:X,2,0)</f>
        <v>N/A</v>
      </c>
      <c r="AH74" s="28">
        <f>VLOOKUP(W74,Library!Y:Z,2,0)</f>
        <v>3</v>
      </c>
      <c r="AI74" s="28">
        <f>VLOOKUP(X74,Library!AA:AB,2,0)</f>
        <v>3</v>
      </c>
      <c r="AJ74" s="33">
        <f>IF(MAX(AG74,AH74,AI74)=0,VLOOKUP(I74,Library!$J:$P,7,0),MAX(AG74,AH74,AI74))</f>
        <v>3</v>
      </c>
      <c r="AK74" s="33">
        <f t="shared" si="3"/>
        <v>3</v>
      </c>
      <c r="AL74" s="33">
        <f>VLOOKUP(AA74,Library!T:U,2,0)</f>
        <v>1</v>
      </c>
      <c r="AM74" s="34">
        <f t="shared" si="4"/>
        <v>2.2000000000000002</v>
      </c>
      <c r="AN74" s="33">
        <f t="shared" si="5"/>
        <v>3</v>
      </c>
      <c r="AO74" s="28" t="s">
        <v>127</v>
      </c>
      <c r="AP74" s="25" t="s">
        <v>128</v>
      </c>
      <c r="AQ74" s="28" t="s">
        <v>322</v>
      </c>
      <c r="AR74" s="28" t="s">
        <v>323</v>
      </c>
      <c r="AS74" s="28" t="s">
        <v>2276</v>
      </c>
      <c r="AT74" s="23" t="s">
        <v>3125</v>
      </c>
      <c r="AU74" s="23" t="s">
        <v>35</v>
      </c>
      <c r="AV74" s="25" t="s">
        <v>128</v>
      </c>
      <c r="AW74" s="25" t="s">
        <v>128</v>
      </c>
      <c r="AX74" s="25" t="s">
        <v>128</v>
      </c>
      <c r="AY74" s="25" t="s">
        <v>128</v>
      </c>
      <c r="AZ74" s="25" t="s">
        <v>128</v>
      </c>
      <c r="BA74" s="25" t="s">
        <v>128</v>
      </c>
      <c r="BB74" s="25" t="s">
        <v>128</v>
      </c>
      <c r="BC74" s="25" t="s">
        <v>128</v>
      </c>
      <c r="BD74" s="25" t="s">
        <v>128</v>
      </c>
      <c r="BE74" s="25" t="s">
        <v>128</v>
      </c>
      <c r="BF74" s="25" t="s">
        <v>128</v>
      </c>
      <c r="BG74" s="25" t="s">
        <v>128</v>
      </c>
      <c r="BH74" s="25" t="s">
        <v>113</v>
      </c>
      <c r="BI74" s="23" t="s">
        <v>128</v>
      </c>
      <c r="BJ74" t="s">
        <v>1340</v>
      </c>
      <c r="BK74" s="23" t="s">
        <v>328</v>
      </c>
      <c r="BL74" s="23"/>
    </row>
    <row r="75" spans="1:64" ht="15">
      <c r="A75" s="28">
        <v>106</v>
      </c>
      <c r="B75" s="23" t="s">
        <v>329</v>
      </c>
      <c r="C75" s="28" t="s">
        <v>1453</v>
      </c>
      <c r="D75" s="27" t="s">
        <v>320</v>
      </c>
      <c r="E75" s="42">
        <v>3</v>
      </c>
      <c r="F75" s="25" t="s">
        <v>109</v>
      </c>
      <c r="G75" s="25" t="s">
        <v>128</v>
      </c>
      <c r="H75" s="25" t="s">
        <v>128</v>
      </c>
      <c r="I75" s="29" t="s">
        <v>321</v>
      </c>
      <c r="J75" s="43" t="s">
        <v>3635</v>
      </c>
      <c r="K75" s="27" t="s">
        <v>21</v>
      </c>
      <c r="L75" s="29">
        <v>92.524000000000001</v>
      </c>
      <c r="M75" s="29">
        <v>92.588999999999999</v>
      </c>
      <c r="N75" s="29">
        <v>4.1309944349645411</v>
      </c>
      <c r="O75" s="30">
        <v>2.375</v>
      </c>
      <c r="P75" s="27" t="s">
        <v>106</v>
      </c>
      <c r="Q75" s="31">
        <v>2</v>
      </c>
      <c r="R75" s="25" t="s">
        <v>650</v>
      </c>
      <c r="S75" s="25" t="s">
        <v>109</v>
      </c>
      <c r="T75" s="25" t="s">
        <v>3126</v>
      </c>
      <c r="U75" s="25" t="s">
        <v>128</v>
      </c>
      <c r="V75" s="23" t="s">
        <v>8</v>
      </c>
      <c r="W75" s="23" t="s">
        <v>1216</v>
      </c>
      <c r="X75" s="23" t="s">
        <v>76</v>
      </c>
      <c r="Y75" s="23" t="s">
        <v>1301</v>
      </c>
      <c r="Z75" s="23" t="s">
        <v>113</v>
      </c>
      <c r="AA75" s="23" t="s">
        <v>107</v>
      </c>
      <c r="AB75" s="23" t="s">
        <v>2681</v>
      </c>
      <c r="AC75" s="25">
        <v>4.6849315068493151</v>
      </c>
      <c r="AD75" s="32">
        <v>300000000</v>
      </c>
      <c r="AE75" s="33">
        <f>VLOOKUP(J75,Library!A:B,2,0)</f>
        <v>1</v>
      </c>
      <c r="AF75" s="33">
        <f>VLOOKUP(J75,Library!A:G,7,0)</f>
        <v>3</v>
      </c>
      <c r="AG75" s="28" t="str">
        <f>VLOOKUP(V75,Library!W:X,2,0)</f>
        <v>N/A</v>
      </c>
      <c r="AH75" s="28">
        <f>VLOOKUP(W75,Library!Y:Z,2,0)</f>
        <v>3</v>
      </c>
      <c r="AI75" s="28">
        <f>VLOOKUP(X75,Library!AA:AB,2,0)</f>
        <v>3</v>
      </c>
      <c r="AJ75" s="33">
        <f>IF(MAX(AG75,AH75,AI75)=0,VLOOKUP(I75,Library!$J:$P,7,0),MAX(AG75,AH75,AI75))</f>
        <v>3</v>
      </c>
      <c r="AK75" s="33">
        <f t="shared" si="3"/>
        <v>3</v>
      </c>
      <c r="AL75" s="33">
        <f>VLOOKUP(AA75,Library!T:U,2,0)</f>
        <v>1</v>
      </c>
      <c r="AM75" s="34">
        <f t="shared" si="4"/>
        <v>2.2000000000000002</v>
      </c>
      <c r="AN75" s="33">
        <f t="shared" si="5"/>
        <v>3</v>
      </c>
      <c r="AO75" s="28" t="s">
        <v>136</v>
      </c>
      <c r="AP75" s="25" t="s">
        <v>128</v>
      </c>
      <c r="AQ75" s="28" t="s">
        <v>322</v>
      </c>
      <c r="AR75" s="28" t="s">
        <v>323</v>
      </c>
      <c r="AS75" s="28" t="s">
        <v>2276</v>
      </c>
      <c r="AT75" s="23" t="s">
        <v>3126</v>
      </c>
      <c r="AU75" s="23" t="s">
        <v>35</v>
      </c>
      <c r="AV75" s="25" t="s">
        <v>128</v>
      </c>
      <c r="AW75" s="25" t="s">
        <v>128</v>
      </c>
      <c r="AX75" s="25" t="s">
        <v>128</v>
      </c>
      <c r="AY75" s="25" t="s">
        <v>128</v>
      </c>
      <c r="AZ75" s="25" t="s">
        <v>128</v>
      </c>
      <c r="BA75" s="25" t="s">
        <v>128</v>
      </c>
      <c r="BB75" s="25" t="s">
        <v>128</v>
      </c>
      <c r="BC75" s="25" t="s">
        <v>128</v>
      </c>
      <c r="BD75" s="25" t="s">
        <v>128</v>
      </c>
      <c r="BE75" s="25" t="s">
        <v>128</v>
      </c>
      <c r="BF75" s="25" t="s">
        <v>128</v>
      </c>
      <c r="BG75" s="25" t="s">
        <v>128</v>
      </c>
      <c r="BH75" s="25" t="s">
        <v>113</v>
      </c>
      <c r="BI75" s="23" t="s">
        <v>128</v>
      </c>
      <c r="BJ75" t="s">
        <v>1340</v>
      </c>
      <c r="BK75" s="23" t="s">
        <v>329</v>
      </c>
      <c r="BL75" s="23"/>
    </row>
    <row r="76" spans="1:64" ht="15">
      <c r="A76" s="28">
        <v>107</v>
      </c>
      <c r="B76" s="23" t="s">
        <v>330</v>
      </c>
      <c r="C76" s="28" t="s">
        <v>1454</v>
      </c>
      <c r="D76" s="27" t="s">
        <v>320</v>
      </c>
      <c r="E76" s="42">
        <v>3</v>
      </c>
      <c r="F76" s="25" t="s">
        <v>109</v>
      </c>
      <c r="G76" s="25" t="s">
        <v>128</v>
      </c>
      <c r="H76" s="25" t="s">
        <v>128</v>
      </c>
      <c r="I76" s="29" t="s">
        <v>321</v>
      </c>
      <c r="J76" s="43" t="s">
        <v>3635</v>
      </c>
      <c r="K76" s="27" t="s">
        <v>21</v>
      </c>
      <c r="L76" s="29">
        <v>91.025000000000006</v>
      </c>
      <c r="M76" s="29">
        <v>91.102999999999994</v>
      </c>
      <c r="N76" s="29">
        <v>4.186278812622362</v>
      </c>
      <c r="O76" s="30">
        <v>2.375</v>
      </c>
      <c r="P76" s="27" t="s">
        <v>106</v>
      </c>
      <c r="Q76" s="31">
        <v>2</v>
      </c>
      <c r="R76" s="25" t="s">
        <v>4394</v>
      </c>
      <c r="S76" s="25" t="s">
        <v>109</v>
      </c>
      <c r="T76" s="25" t="s">
        <v>3127</v>
      </c>
      <c r="U76" s="25" t="s">
        <v>128</v>
      </c>
      <c r="V76" s="23" t="s">
        <v>8</v>
      </c>
      <c r="W76" s="23" t="s">
        <v>1216</v>
      </c>
      <c r="X76" s="23" t="s">
        <v>76</v>
      </c>
      <c r="Y76" s="23" t="s">
        <v>1301</v>
      </c>
      <c r="Z76" s="23" t="s">
        <v>113</v>
      </c>
      <c r="AA76" s="23" t="s">
        <v>107</v>
      </c>
      <c r="AB76" s="23" t="s">
        <v>2682</v>
      </c>
      <c r="AC76" s="25">
        <v>5.5561643835616437</v>
      </c>
      <c r="AD76" s="32">
        <v>700000000</v>
      </c>
      <c r="AE76" s="33">
        <f>VLOOKUP(J76,Library!A:B,2,0)</f>
        <v>1</v>
      </c>
      <c r="AF76" s="33">
        <f>VLOOKUP(J76,Library!A:G,7,0)</f>
        <v>3</v>
      </c>
      <c r="AG76" s="28" t="str">
        <f>VLOOKUP(V76,Library!W:X,2,0)</f>
        <v>N/A</v>
      </c>
      <c r="AH76" s="28">
        <f>VLOOKUP(W76,Library!Y:Z,2,0)</f>
        <v>3</v>
      </c>
      <c r="AI76" s="28">
        <f>VLOOKUP(X76,Library!AA:AB,2,0)</f>
        <v>3</v>
      </c>
      <c r="AJ76" s="33">
        <f>IF(MAX(AG76,AH76,AI76)=0,VLOOKUP(I76,Library!$J:$P,7,0),MAX(AG76,AH76,AI76))</f>
        <v>3</v>
      </c>
      <c r="AK76" s="33">
        <f t="shared" si="3"/>
        <v>4</v>
      </c>
      <c r="AL76" s="33">
        <f>VLOOKUP(AA76,Library!T:U,2,0)</f>
        <v>1</v>
      </c>
      <c r="AM76" s="34">
        <f t="shared" si="4"/>
        <v>2.2999999999999998</v>
      </c>
      <c r="AN76" s="33">
        <f t="shared" si="5"/>
        <v>3</v>
      </c>
      <c r="AO76" s="28" t="s">
        <v>136</v>
      </c>
      <c r="AP76" s="25" t="s">
        <v>128</v>
      </c>
      <c r="AQ76" s="28" t="s">
        <v>322</v>
      </c>
      <c r="AR76" s="28" t="s">
        <v>323</v>
      </c>
      <c r="AS76" s="28" t="s">
        <v>2276</v>
      </c>
      <c r="AT76" s="23" t="s">
        <v>3127</v>
      </c>
      <c r="AU76" s="23" t="s">
        <v>35</v>
      </c>
      <c r="AV76" s="25" t="s">
        <v>128</v>
      </c>
      <c r="AW76" s="25" t="s">
        <v>128</v>
      </c>
      <c r="AX76" s="25" t="s">
        <v>128</v>
      </c>
      <c r="AY76" s="25" t="s">
        <v>128</v>
      </c>
      <c r="AZ76" s="25" t="s">
        <v>128</v>
      </c>
      <c r="BA76" s="25" t="s">
        <v>128</v>
      </c>
      <c r="BB76" s="25" t="s">
        <v>128</v>
      </c>
      <c r="BC76" s="25" t="s">
        <v>128</v>
      </c>
      <c r="BD76" s="25" t="s">
        <v>128</v>
      </c>
      <c r="BE76" s="25" t="s">
        <v>128</v>
      </c>
      <c r="BF76" s="25" t="s">
        <v>128</v>
      </c>
      <c r="BG76" s="25" t="s">
        <v>128</v>
      </c>
      <c r="BH76" s="25" t="s">
        <v>113</v>
      </c>
      <c r="BI76" s="23" t="s">
        <v>128</v>
      </c>
      <c r="BJ76" t="s">
        <v>1340</v>
      </c>
      <c r="BK76" s="23" t="s">
        <v>330</v>
      </c>
      <c r="BL76" s="23"/>
    </row>
    <row r="77" spans="1:64" ht="15">
      <c r="A77" s="28">
        <v>108</v>
      </c>
      <c r="B77" s="27" t="s">
        <v>331</v>
      </c>
      <c r="C77" s="28" t="s">
        <v>1455</v>
      </c>
      <c r="D77" s="27" t="s">
        <v>332</v>
      </c>
      <c r="E77" s="42">
        <v>3</v>
      </c>
      <c r="F77" s="25" t="s">
        <v>109</v>
      </c>
      <c r="G77" s="25" t="s">
        <v>128</v>
      </c>
      <c r="H77" s="25" t="s">
        <v>128</v>
      </c>
      <c r="I77" s="29" t="s">
        <v>333</v>
      </c>
      <c r="J77" s="43" t="s">
        <v>3635</v>
      </c>
      <c r="K77" s="27" t="s">
        <v>21</v>
      </c>
      <c r="L77" s="29">
        <v>96.218999999999994</v>
      </c>
      <c r="M77" s="29">
        <v>96.263999999999996</v>
      </c>
      <c r="N77" s="29">
        <v>4.3484244917809916</v>
      </c>
      <c r="O77" s="30">
        <v>3.375</v>
      </c>
      <c r="P77" s="27" t="s">
        <v>106</v>
      </c>
      <c r="Q77" s="31">
        <v>2</v>
      </c>
      <c r="R77" s="25" t="s">
        <v>2667</v>
      </c>
      <c r="S77" s="25" t="s">
        <v>109</v>
      </c>
      <c r="T77" s="25" t="s">
        <v>336</v>
      </c>
      <c r="U77" s="25" t="s">
        <v>128</v>
      </c>
      <c r="V77" s="23" t="s">
        <v>1224</v>
      </c>
      <c r="W77" s="23" t="s">
        <v>1220</v>
      </c>
      <c r="X77" s="23" t="s">
        <v>1219</v>
      </c>
      <c r="Y77" s="23" t="s">
        <v>1301</v>
      </c>
      <c r="Z77" s="23" t="s">
        <v>1276</v>
      </c>
      <c r="AA77" s="23" t="s">
        <v>107</v>
      </c>
      <c r="AB77" s="23" t="s">
        <v>2683</v>
      </c>
      <c r="AC77" s="25">
        <v>4.2383561643835614</v>
      </c>
      <c r="AD77" s="44">
        <v>600000000</v>
      </c>
      <c r="AE77" s="33">
        <f>VLOOKUP(J77,Library!A:B,2,0)</f>
        <v>1</v>
      </c>
      <c r="AF77" s="33">
        <f>VLOOKUP(J77,Library!A:G,7,0)</f>
        <v>3</v>
      </c>
      <c r="AG77" s="28">
        <f>VLOOKUP(V77,Library!W:X,2,0)</f>
        <v>4</v>
      </c>
      <c r="AH77" s="28">
        <f>VLOOKUP(W77,Library!Y:Z,2,0)</f>
        <v>4</v>
      </c>
      <c r="AI77" s="28">
        <f>VLOOKUP(X77,Library!AA:AB,2,0)</f>
        <v>4</v>
      </c>
      <c r="AJ77" s="33">
        <f>IF(MAX(AG77,AH77,AI77)=0,VLOOKUP(I77,Library!$J:$P,7,0),MAX(AG77,AH77,AI77))</f>
        <v>4</v>
      </c>
      <c r="AK77" s="33">
        <f t="shared" si="3"/>
        <v>3</v>
      </c>
      <c r="AL77" s="33">
        <f>VLOOKUP(AA77,Library!T:U,2,0)</f>
        <v>1</v>
      </c>
      <c r="AM77" s="34">
        <f t="shared" si="4"/>
        <v>2.4500000000000002</v>
      </c>
      <c r="AN77" s="33">
        <f t="shared" si="5"/>
        <v>3</v>
      </c>
      <c r="AO77" s="28" t="s">
        <v>127</v>
      </c>
      <c r="AP77" s="25" t="s">
        <v>128</v>
      </c>
      <c r="AQ77" s="28" t="s">
        <v>334</v>
      </c>
      <c r="AR77" s="28" t="s">
        <v>335</v>
      </c>
      <c r="AS77" s="28" t="s">
        <v>332</v>
      </c>
      <c r="AT77" s="23" t="s">
        <v>336</v>
      </c>
      <c r="AU77" s="23" t="s">
        <v>35</v>
      </c>
      <c r="AV77" s="25" t="s">
        <v>128</v>
      </c>
      <c r="AW77" s="25" t="s">
        <v>128</v>
      </c>
      <c r="AX77" s="25" t="s">
        <v>128</v>
      </c>
      <c r="AY77" s="25" t="s">
        <v>128</v>
      </c>
      <c r="AZ77" s="25" t="s">
        <v>128</v>
      </c>
      <c r="BA77" s="25" t="s">
        <v>128</v>
      </c>
      <c r="BB77" s="25" t="s">
        <v>128</v>
      </c>
      <c r="BC77" s="25" t="s">
        <v>128</v>
      </c>
      <c r="BD77" s="25" t="s">
        <v>128</v>
      </c>
      <c r="BE77" s="25" t="s">
        <v>128</v>
      </c>
      <c r="BF77" s="25" t="s">
        <v>128</v>
      </c>
      <c r="BG77" s="25" t="s">
        <v>128</v>
      </c>
      <c r="BH77" s="25" t="s">
        <v>113</v>
      </c>
      <c r="BI77" s="23" t="s">
        <v>128</v>
      </c>
      <c r="BJ77" t="s">
        <v>1340</v>
      </c>
      <c r="BK77" s="27" t="s">
        <v>331</v>
      </c>
      <c r="BL77" s="23"/>
    </row>
    <row r="78" spans="1:64" ht="15">
      <c r="A78" s="28">
        <v>109</v>
      </c>
      <c r="B78" s="23" t="s">
        <v>337</v>
      </c>
      <c r="C78" s="28" t="s">
        <v>1456</v>
      </c>
      <c r="D78" s="27" t="s">
        <v>332</v>
      </c>
      <c r="E78" s="42">
        <v>3</v>
      </c>
      <c r="F78" s="25" t="s">
        <v>109</v>
      </c>
      <c r="G78" s="25" t="s">
        <v>128</v>
      </c>
      <c r="H78" s="25" t="s">
        <v>128</v>
      </c>
      <c r="I78" s="29" t="s">
        <v>333</v>
      </c>
      <c r="J78" s="43" t="s">
        <v>3635</v>
      </c>
      <c r="K78" s="27" t="s">
        <v>21</v>
      </c>
      <c r="L78" s="29">
        <v>92.406999999999996</v>
      </c>
      <c r="M78" s="29">
        <v>92.468000000000004</v>
      </c>
      <c r="N78" s="29">
        <v>4.4468782071239712</v>
      </c>
      <c r="O78" s="30">
        <v>2.875</v>
      </c>
      <c r="P78" s="27" t="s">
        <v>106</v>
      </c>
      <c r="Q78" s="31">
        <v>2</v>
      </c>
      <c r="R78" s="25" t="s">
        <v>2653</v>
      </c>
      <c r="S78" s="25" t="s">
        <v>109</v>
      </c>
      <c r="T78" s="25" t="s">
        <v>3128</v>
      </c>
      <c r="U78" s="25" t="s">
        <v>128</v>
      </c>
      <c r="V78" s="23" t="s">
        <v>1224</v>
      </c>
      <c r="W78" s="23" t="s">
        <v>1220</v>
      </c>
      <c r="X78" s="23" t="s">
        <v>1219</v>
      </c>
      <c r="Y78" s="23" t="s">
        <v>1301</v>
      </c>
      <c r="Z78" s="23" t="s">
        <v>1276</v>
      </c>
      <c r="AA78" s="23" t="s">
        <v>107</v>
      </c>
      <c r="AB78" s="23" t="s">
        <v>2684</v>
      </c>
      <c r="AC78" s="25">
        <v>5.4465753424657537</v>
      </c>
      <c r="AD78" s="32">
        <v>800000000</v>
      </c>
      <c r="AE78" s="33">
        <f>VLOOKUP(J78,Library!A:B,2,0)</f>
        <v>1</v>
      </c>
      <c r="AF78" s="33">
        <f>VLOOKUP(J78,Library!A:G,7,0)</f>
        <v>3</v>
      </c>
      <c r="AG78" s="28">
        <f>VLOOKUP(V78,Library!W:X,2,0)</f>
        <v>4</v>
      </c>
      <c r="AH78" s="28">
        <f>VLOOKUP(W78,Library!Y:Z,2,0)</f>
        <v>4</v>
      </c>
      <c r="AI78" s="28">
        <f>VLOOKUP(X78,Library!AA:AB,2,0)</f>
        <v>4</v>
      </c>
      <c r="AJ78" s="33">
        <f>IF(MAX(AG78,AH78,AI78)=0,VLOOKUP(I78,Library!$J:$P,7,0),MAX(AG78,AH78,AI78))</f>
        <v>4</v>
      </c>
      <c r="AK78" s="33">
        <f t="shared" si="3"/>
        <v>4</v>
      </c>
      <c r="AL78" s="33">
        <f>VLOOKUP(AA78,Library!T:U,2,0)</f>
        <v>1</v>
      </c>
      <c r="AM78" s="34">
        <f t="shared" si="4"/>
        <v>2.5499999999999998</v>
      </c>
      <c r="AN78" s="33">
        <f t="shared" si="5"/>
        <v>3</v>
      </c>
      <c r="AO78" s="28" t="s">
        <v>127</v>
      </c>
      <c r="AP78" s="25" t="s">
        <v>128</v>
      </c>
      <c r="AQ78" s="28" t="s">
        <v>334</v>
      </c>
      <c r="AR78" s="28" t="s">
        <v>335</v>
      </c>
      <c r="AS78" s="28" t="s">
        <v>332</v>
      </c>
      <c r="AT78" s="23" t="s">
        <v>3128</v>
      </c>
      <c r="AU78" s="23" t="s">
        <v>35</v>
      </c>
      <c r="AV78" s="25" t="s">
        <v>128</v>
      </c>
      <c r="AW78" s="25" t="s">
        <v>128</v>
      </c>
      <c r="AX78" s="25" t="s">
        <v>128</v>
      </c>
      <c r="AY78" s="25" t="s">
        <v>128</v>
      </c>
      <c r="AZ78" s="25" t="s">
        <v>128</v>
      </c>
      <c r="BA78" s="25" t="s">
        <v>128</v>
      </c>
      <c r="BB78" s="25" t="s">
        <v>128</v>
      </c>
      <c r="BC78" s="25" t="s">
        <v>128</v>
      </c>
      <c r="BD78" s="25" t="s">
        <v>128</v>
      </c>
      <c r="BE78" s="25" t="s">
        <v>128</v>
      </c>
      <c r="BF78" s="25" t="s">
        <v>128</v>
      </c>
      <c r="BG78" s="25" t="s">
        <v>128</v>
      </c>
      <c r="BH78" s="25" t="s">
        <v>113</v>
      </c>
      <c r="BI78" s="23" t="s">
        <v>128</v>
      </c>
      <c r="BJ78" t="s">
        <v>1340</v>
      </c>
      <c r="BK78" s="23" t="s">
        <v>337</v>
      </c>
      <c r="BL78" s="23"/>
    </row>
    <row r="79" spans="1:64" ht="15">
      <c r="A79" s="28">
        <v>110</v>
      </c>
      <c r="B79" s="23" t="s">
        <v>338</v>
      </c>
      <c r="C79" s="28" t="s">
        <v>1457</v>
      </c>
      <c r="D79" s="27" t="s">
        <v>332</v>
      </c>
      <c r="E79" s="42">
        <v>3</v>
      </c>
      <c r="F79" s="25" t="s">
        <v>109</v>
      </c>
      <c r="G79" s="25" t="s">
        <v>128</v>
      </c>
      <c r="H79" s="25" t="s">
        <v>128</v>
      </c>
      <c r="I79" s="29" t="s">
        <v>333</v>
      </c>
      <c r="J79" s="43" t="s">
        <v>3635</v>
      </c>
      <c r="K79" s="27" t="s">
        <v>21</v>
      </c>
      <c r="L79" s="29">
        <v>79.542000000000002</v>
      </c>
      <c r="M79" s="29">
        <v>79.698999999999998</v>
      </c>
      <c r="N79" s="29">
        <v>5.6071341640724919</v>
      </c>
      <c r="O79" s="30">
        <v>4.0999999999999996</v>
      </c>
      <c r="P79" s="27" t="s">
        <v>106</v>
      </c>
      <c r="Q79" s="31">
        <v>2</v>
      </c>
      <c r="R79" s="25" t="s">
        <v>2653</v>
      </c>
      <c r="S79" s="25" t="s">
        <v>109</v>
      </c>
      <c r="T79" s="25" t="s">
        <v>3129</v>
      </c>
      <c r="U79" s="25" t="s">
        <v>128</v>
      </c>
      <c r="V79" s="23" t="s">
        <v>1224</v>
      </c>
      <c r="W79" s="23" t="s">
        <v>1220</v>
      </c>
      <c r="X79" s="23" t="s">
        <v>1219</v>
      </c>
      <c r="Y79" s="23" t="s">
        <v>1301</v>
      </c>
      <c r="Z79" s="23" t="s">
        <v>1276</v>
      </c>
      <c r="AA79" s="23" t="s">
        <v>107</v>
      </c>
      <c r="AB79" s="23" t="s">
        <v>2685</v>
      </c>
      <c r="AC79" s="25">
        <v>25.460273972602739</v>
      </c>
      <c r="AD79" s="32">
        <v>400000000</v>
      </c>
      <c r="AE79" s="33">
        <f>VLOOKUP(J79,Library!A:B,2,0)</f>
        <v>1</v>
      </c>
      <c r="AF79" s="33">
        <f>VLOOKUP(J79,Library!A:G,7,0)</f>
        <v>3</v>
      </c>
      <c r="AG79" s="28">
        <f>VLOOKUP(V79,Library!W:X,2,0)</f>
        <v>4</v>
      </c>
      <c r="AH79" s="28">
        <f>VLOOKUP(W79,Library!Y:Z,2,0)</f>
        <v>4</v>
      </c>
      <c r="AI79" s="28">
        <f>VLOOKUP(X79,Library!AA:AB,2,0)</f>
        <v>4</v>
      </c>
      <c r="AJ79" s="33">
        <f>IF(MAX(AG79,AH79,AI79)=0,VLOOKUP(I79,Library!$J:$P,7,0),MAX(AG79,AH79,AI79))</f>
        <v>4</v>
      </c>
      <c r="AK79" s="33">
        <f t="shared" si="3"/>
        <v>5</v>
      </c>
      <c r="AL79" s="33">
        <f>VLOOKUP(AA79,Library!T:U,2,0)</f>
        <v>1</v>
      </c>
      <c r="AM79" s="34">
        <f t="shared" si="4"/>
        <v>2.65</v>
      </c>
      <c r="AN79" s="33">
        <f t="shared" si="5"/>
        <v>3</v>
      </c>
      <c r="AO79" s="28" t="s">
        <v>127</v>
      </c>
      <c r="AP79" s="25" t="s">
        <v>128</v>
      </c>
      <c r="AQ79" s="28" t="s">
        <v>334</v>
      </c>
      <c r="AR79" s="28" t="s">
        <v>335</v>
      </c>
      <c r="AS79" s="28" t="s">
        <v>332</v>
      </c>
      <c r="AT79" s="23" t="s">
        <v>3129</v>
      </c>
      <c r="AU79" s="23" t="s">
        <v>35</v>
      </c>
      <c r="AV79" s="25" t="s">
        <v>128</v>
      </c>
      <c r="AW79" s="25" t="s">
        <v>128</v>
      </c>
      <c r="AX79" s="25" t="s">
        <v>128</v>
      </c>
      <c r="AY79" s="25" t="s">
        <v>128</v>
      </c>
      <c r="AZ79" s="25" t="s">
        <v>128</v>
      </c>
      <c r="BA79" s="25" t="s">
        <v>128</v>
      </c>
      <c r="BB79" s="25" t="s">
        <v>128</v>
      </c>
      <c r="BC79" s="25" t="s">
        <v>128</v>
      </c>
      <c r="BD79" s="25" t="s">
        <v>128</v>
      </c>
      <c r="BE79" s="25" t="s">
        <v>128</v>
      </c>
      <c r="BF79" s="25" t="s">
        <v>128</v>
      </c>
      <c r="BG79" s="25" t="s">
        <v>128</v>
      </c>
      <c r="BH79" s="25" t="s">
        <v>113</v>
      </c>
      <c r="BI79" s="23" t="s">
        <v>128</v>
      </c>
      <c r="BJ79" t="s">
        <v>1340</v>
      </c>
      <c r="BK79" s="23" t="s">
        <v>338</v>
      </c>
      <c r="BL79" s="23"/>
    </row>
    <row r="80" spans="1:64" ht="15">
      <c r="A80" s="28">
        <v>111</v>
      </c>
      <c r="B80" s="27" t="s">
        <v>339</v>
      </c>
      <c r="C80" s="28" t="s">
        <v>1458</v>
      </c>
      <c r="D80" s="27" t="s">
        <v>340</v>
      </c>
      <c r="E80" s="42">
        <v>3</v>
      </c>
      <c r="F80" s="25" t="s">
        <v>109</v>
      </c>
      <c r="G80" s="25" t="s">
        <v>128</v>
      </c>
      <c r="H80" s="25" t="s">
        <v>128</v>
      </c>
      <c r="I80" s="29" t="s">
        <v>341</v>
      </c>
      <c r="J80" s="43" t="s">
        <v>3635</v>
      </c>
      <c r="K80" s="27" t="s">
        <v>21</v>
      </c>
      <c r="L80" s="29">
        <v>95.238</v>
      </c>
      <c r="M80" s="29">
        <v>95.275999999999996</v>
      </c>
      <c r="N80" s="29">
        <v>4.5641764977376056</v>
      </c>
      <c r="O80" s="30">
        <v>3.375</v>
      </c>
      <c r="P80" s="27" t="s">
        <v>106</v>
      </c>
      <c r="Q80" s="31">
        <v>2</v>
      </c>
      <c r="R80" s="25" t="s">
        <v>2788</v>
      </c>
      <c r="S80" s="25" t="s">
        <v>109</v>
      </c>
      <c r="T80" s="25" t="s">
        <v>344</v>
      </c>
      <c r="U80" s="25" t="s">
        <v>128</v>
      </c>
      <c r="V80" s="23" t="s">
        <v>1224</v>
      </c>
      <c r="W80" s="23" t="s">
        <v>1225</v>
      </c>
      <c r="X80" s="23" t="s">
        <v>8</v>
      </c>
      <c r="Y80" s="23" t="s">
        <v>1301</v>
      </c>
      <c r="Z80" s="23" t="s">
        <v>113</v>
      </c>
      <c r="AA80" s="23" t="s">
        <v>107</v>
      </c>
      <c r="AB80" s="23" t="s">
        <v>2686</v>
      </c>
      <c r="AC80" s="25">
        <v>4.4301369863013695</v>
      </c>
      <c r="AD80" s="44">
        <v>750000000</v>
      </c>
      <c r="AE80" s="33">
        <f>VLOOKUP(J80,Library!A:B,2,0)</f>
        <v>1</v>
      </c>
      <c r="AF80" s="33">
        <f>VLOOKUP(J80,Library!A:G,7,0)</f>
        <v>3</v>
      </c>
      <c r="AG80" s="28">
        <f>VLOOKUP(V80,Library!W:X,2,0)</f>
        <v>4</v>
      </c>
      <c r="AH80" s="28">
        <f>VLOOKUP(W80,Library!Y:Z,2,0)</f>
        <v>4</v>
      </c>
      <c r="AI80" s="28" t="str">
        <f>VLOOKUP(X80,Library!AA:AB,2,0)</f>
        <v>N/A</v>
      </c>
      <c r="AJ80" s="33">
        <f>IF(MAX(AG80,AH80,AI80)=0,VLOOKUP(I80,Library!$J:$P,7,0),MAX(AG80,AH80,AI80))</f>
        <v>4</v>
      </c>
      <c r="AK80" s="33">
        <f t="shared" si="3"/>
        <v>3</v>
      </c>
      <c r="AL80" s="33">
        <f>VLOOKUP(AA80,Library!T:U,2,0)</f>
        <v>1</v>
      </c>
      <c r="AM80" s="34">
        <f t="shared" si="4"/>
        <v>2.4500000000000002</v>
      </c>
      <c r="AN80" s="33">
        <f t="shared" si="5"/>
        <v>3</v>
      </c>
      <c r="AO80" s="28" t="s">
        <v>173</v>
      </c>
      <c r="AP80" s="25" t="s">
        <v>128</v>
      </c>
      <c r="AQ80" s="28" t="s">
        <v>342</v>
      </c>
      <c r="AR80" s="28" t="s">
        <v>343</v>
      </c>
      <c r="AS80" s="28" t="s">
        <v>340</v>
      </c>
      <c r="AT80" s="23" t="s">
        <v>344</v>
      </c>
      <c r="AU80" s="23" t="s">
        <v>35</v>
      </c>
      <c r="AV80" s="25" t="s">
        <v>128</v>
      </c>
      <c r="AW80" s="25" t="s">
        <v>128</v>
      </c>
      <c r="AX80" s="25" t="s">
        <v>128</v>
      </c>
      <c r="AY80" s="25" t="s">
        <v>128</v>
      </c>
      <c r="AZ80" s="25" t="s">
        <v>128</v>
      </c>
      <c r="BA80" s="25" t="s">
        <v>128</v>
      </c>
      <c r="BB80" s="25" t="s">
        <v>128</v>
      </c>
      <c r="BC80" s="25" t="s">
        <v>128</v>
      </c>
      <c r="BD80" s="25" t="s">
        <v>128</v>
      </c>
      <c r="BE80" s="25" t="s">
        <v>128</v>
      </c>
      <c r="BF80" s="25" t="s">
        <v>128</v>
      </c>
      <c r="BG80" s="25" t="s">
        <v>128</v>
      </c>
      <c r="BH80" s="25" t="s">
        <v>113</v>
      </c>
      <c r="BI80" s="23" t="s">
        <v>128</v>
      </c>
      <c r="BJ80" t="s">
        <v>1340</v>
      </c>
      <c r="BK80" s="27" t="s">
        <v>339</v>
      </c>
      <c r="BL80" s="27"/>
    </row>
    <row r="81" spans="1:64" ht="15">
      <c r="A81" s="28">
        <v>116</v>
      </c>
      <c r="B81" s="27" t="s">
        <v>351</v>
      </c>
      <c r="C81" s="28" t="s">
        <v>1459</v>
      </c>
      <c r="D81" s="27" t="s">
        <v>346</v>
      </c>
      <c r="E81" s="42">
        <v>3</v>
      </c>
      <c r="F81" s="25" t="s">
        <v>109</v>
      </c>
      <c r="G81" s="25" t="s">
        <v>128</v>
      </c>
      <c r="H81" s="25" t="s">
        <v>128</v>
      </c>
      <c r="I81" s="29" t="s">
        <v>347</v>
      </c>
      <c r="J81" s="43" t="s">
        <v>3635</v>
      </c>
      <c r="K81" s="27" t="s">
        <v>21</v>
      </c>
      <c r="L81" s="29">
        <v>93.542000000000002</v>
      </c>
      <c r="M81" s="29">
        <v>93.59</v>
      </c>
      <c r="N81" s="29">
        <v>4.5694866002196042</v>
      </c>
      <c r="O81" s="30">
        <v>3.05</v>
      </c>
      <c r="P81" s="27" t="s">
        <v>106</v>
      </c>
      <c r="Q81" s="31">
        <v>2</v>
      </c>
      <c r="R81" s="25" t="s">
        <v>2766</v>
      </c>
      <c r="S81" s="25" t="s">
        <v>109</v>
      </c>
      <c r="T81" s="25" t="s">
        <v>352</v>
      </c>
      <c r="U81" s="25" t="s">
        <v>128</v>
      </c>
      <c r="V81" s="23" t="s">
        <v>1215</v>
      </c>
      <c r="W81" s="23" t="s">
        <v>1220</v>
      </c>
      <c r="X81" s="23" t="s">
        <v>1219</v>
      </c>
      <c r="Y81" s="23" t="s">
        <v>1301</v>
      </c>
      <c r="Z81" s="23" t="s">
        <v>113</v>
      </c>
      <c r="AA81" s="23" t="s">
        <v>107</v>
      </c>
      <c r="AB81" s="23" t="s">
        <v>2689</v>
      </c>
      <c r="AC81" s="25">
        <v>4.7369863013698632</v>
      </c>
      <c r="AD81" s="44">
        <v>1250000000</v>
      </c>
      <c r="AE81" s="33">
        <f>VLOOKUP(J81,Library!A:B,2,0)</f>
        <v>1</v>
      </c>
      <c r="AF81" s="33">
        <f>VLOOKUP(J81,Library!A:G,7,0)</f>
        <v>3</v>
      </c>
      <c r="AG81" s="28">
        <f>VLOOKUP(V81,Library!W:X,2,0)</f>
        <v>3</v>
      </c>
      <c r="AH81" s="28">
        <f>VLOOKUP(W81,Library!Y:Z,2,0)</f>
        <v>4</v>
      </c>
      <c r="AI81" s="28">
        <f>VLOOKUP(X81,Library!AA:AB,2,0)</f>
        <v>4</v>
      </c>
      <c r="AJ81" s="33">
        <f>IF(MAX(AG81,AH81,AI81)=0,VLOOKUP(I81,Library!$J:$P,7,0),MAX(AG81,AH81,AI81))</f>
        <v>4</v>
      </c>
      <c r="AK81" s="33">
        <f t="shared" si="3"/>
        <v>3</v>
      </c>
      <c r="AL81" s="33">
        <f>VLOOKUP(AA81,Library!T:U,2,0)</f>
        <v>1</v>
      </c>
      <c r="AM81" s="34">
        <f t="shared" si="4"/>
        <v>2.4500000000000002</v>
      </c>
      <c r="AN81" s="33">
        <f t="shared" si="5"/>
        <v>3</v>
      </c>
      <c r="AO81" s="28" t="s">
        <v>127</v>
      </c>
      <c r="AP81" s="25" t="s">
        <v>128</v>
      </c>
      <c r="AQ81" s="28" t="s">
        <v>348</v>
      </c>
      <c r="AR81" s="28" t="s">
        <v>349</v>
      </c>
      <c r="AS81" s="28" t="s">
        <v>350</v>
      </c>
      <c r="AT81" s="23" t="s">
        <v>352</v>
      </c>
      <c r="AU81" s="23" t="s">
        <v>35</v>
      </c>
      <c r="AV81" s="25" t="s">
        <v>128</v>
      </c>
      <c r="AW81" s="25" t="s">
        <v>128</v>
      </c>
      <c r="AX81" s="25" t="s">
        <v>128</v>
      </c>
      <c r="AY81" s="25" t="s">
        <v>128</v>
      </c>
      <c r="AZ81" s="25" t="s">
        <v>128</v>
      </c>
      <c r="BA81" s="25" t="s">
        <v>128</v>
      </c>
      <c r="BB81" s="25" t="s">
        <v>128</v>
      </c>
      <c r="BC81" s="25" t="s">
        <v>128</v>
      </c>
      <c r="BD81" s="25" t="s">
        <v>128</v>
      </c>
      <c r="BE81" s="25" t="s">
        <v>128</v>
      </c>
      <c r="BF81" s="25" t="s">
        <v>128</v>
      </c>
      <c r="BG81" s="25" t="s">
        <v>128</v>
      </c>
      <c r="BH81" s="25" t="s">
        <v>113</v>
      </c>
      <c r="BI81" s="23" t="s">
        <v>128</v>
      </c>
      <c r="BJ81" t="s">
        <v>1340</v>
      </c>
      <c r="BK81" s="27" t="s">
        <v>351</v>
      </c>
      <c r="BL81" s="23"/>
    </row>
    <row r="82" spans="1:64" ht="15">
      <c r="A82" s="28">
        <v>118</v>
      </c>
      <c r="B82" s="23" t="s">
        <v>358</v>
      </c>
      <c r="C82" s="28" t="s">
        <v>1460</v>
      </c>
      <c r="D82" s="27" t="s">
        <v>353</v>
      </c>
      <c r="E82" s="42">
        <v>3</v>
      </c>
      <c r="F82" s="25" t="s">
        <v>109</v>
      </c>
      <c r="G82" s="25" t="s">
        <v>128</v>
      </c>
      <c r="H82" s="25" t="s">
        <v>128</v>
      </c>
      <c r="I82" s="29" t="s">
        <v>354</v>
      </c>
      <c r="J82" s="43" t="s">
        <v>3635</v>
      </c>
      <c r="K82" s="27" t="s">
        <v>21</v>
      </c>
      <c r="L82" s="29">
        <v>99.241</v>
      </c>
      <c r="M82" s="29">
        <v>99.507000000000005</v>
      </c>
      <c r="N82" s="29">
        <v>4.1307579650775095</v>
      </c>
      <c r="O82" s="30">
        <v>2.625</v>
      </c>
      <c r="P82" s="27" t="s">
        <v>106</v>
      </c>
      <c r="Q82" s="31">
        <v>2</v>
      </c>
      <c r="R82" s="25" t="s">
        <v>480</v>
      </c>
      <c r="S82" s="25" t="s">
        <v>109</v>
      </c>
      <c r="T82" s="25" t="s">
        <v>2932</v>
      </c>
      <c r="U82" s="25" t="s">
        <v>128</v>
      </c>
      <c r="V82" s="23" t="s">
        <v>8</v>
      </c>
      <c r="W82" s="23" t="s">
        <v>1229</v>
      </c>
      <c r="X82" s="23" t="s">
        <v>8</v>
      </c>
      <c r="Y82" s="23" t="s">
        <v>1301</v>
      </c>
      <c r="Z82" s="23" t="s">
        <v>113</v>
      </c>
      <c r="AA82" s="23" t="s">
        <v>107</v>
      </c>
      <c r="AB82" s="23" t="s">
        <v>480</v>
      </c>
      <c r="AC82" s="25">
        <v>0.32876712328767121</v>
      </c>
      <c r="AD82" s="32">
        <v>300000000</v>
      </c>
      <c r="AE82" s="33">
        <f>VLOOKUP(J82,Library!A:B,2,0)</f>
        <v>1</v>
      </c>
      <c r="AF82" s="33">
        <f>VLOOKUP(J82,Library!A:G,7,0)</f>
        <v>3</v>
      </c>
      <c r="AG82" s="28" t="str">
        <f>VLOOKUP(V82,Library!W:X,2,0)</f>
        <v>N/A</v>
      </c>
      <c r="AH82" s="28">
        <f>VLOOKUP(W82,Library!Y:Z,2,0)</f>
        <v>4</v>
      </c>
      <c r="AI82" s="28" t="str">
        <f>VLOOKUP(X82,Library!AA:AB,2,0)</f>
        <v>N/A</v>
      </c>
      <c r="AJ82" s="33">
        <f>IF(MAX(AG82,AH82,AI82)=0,VLOOKUP(I82,Library!$J:$P,7,0),MAX(AG82,AH82,AI82))</f>
        <v>4</v>
      </c>
      <c r="AK82" s="33">
        <f t="shared" si="3"/>
        <v>2</v>
      </c>
      <c r="AL82" s="33">
        <f>VLOOKUP(AA82,Library!T:U,2,0)</f>
        <v>1</v>
      </c>
      <c r="AM82" s="34">
        <f t="shared" si="4"/>
        <v>2.35</v>
      </c>
      <c r="AN82" s="33">
        <f t="shared" si="5"/>
        <v>3</v>
      </c>
      <c r="AO82" s="28" t="s">
        <v>127</v>
      </c>
      <c r="AP82" s="25" t="s">
        <v>128</v>
      </c>
      <c r="AQ82" s="28" t="s">
        <v>355</v>
      </c>
      <c r="AR82" s="28" t="s">
        <v>356</v>
      </c>
      <c r="AS82" s="28" t="s">
        <v>2277</v>
      </c>
      <c r="AT82" s="23" t="s">
        <v>2932</v>
      </c>
      <c r="AU82" s="23" t="s">
        <v>35</v>
      </c>
      <c r="AV82" s="25" t="s">
        <v>128</v>
      </c>
      <c r="AW82" s="25" t="s">
        <v>128</v>
      </c>
      <c r="AX82" s="25" t="s">
        <v>128</v>
      </c>
      <c r="AY82" s="25" t="s">
        <v>128</v>
      </c>
      <c r="AZ82" s="25" t="s">
        <v>128</v>
      </c>
      <c r="BA82" s="25" t="s">
        <v>128</v>
      </c>
      <c r="BB82" s="25" t="s">
        <v>128</v>
      </c>
      <c r="BC82" s="25" t="s">
        <v>128</v>
      </c>
      <c r="BD82" s="25" t="s">
        <v>128</v>
      </c>
      <c r="BE82" s="25" t="s">
        <v>128</v>
      </c>
      <c r="BF82" s="25" t="s">
        <v>128</v>
      </c>
      <c r="BG82" s="25" t="s">
        <v>128</v>
      </c>
      <c r="BH82" s="25" t="s">
        <v>113</v>
      </c>
      <c r="BI82" s="23" t="s">
        <v>128</v>
      </c>
      <c r="BJ82" t="s">
        <v>1292</v>
      </c>
      <c r="BK82" s="23" t="s">
        <v>358</v>
      </c>
      <c r="BL82" s="27"/>
    </row>
    <row r="83" spans="1:64" ht="15">
      <c r="A83" s="28">
        <v>119</v>
      </c>
      <c r="B83" s="23" t="s">
        <v>359</v>
      </c>
      <c r="C83" s="28" t="s">
        <v>1461</v>
      </c>
      <c r="D83" s="27" t="s">
        <v>353</v>
      </c>
      <c r="E83" s="42">
        <v>3</v>
      </c>
      <c r="F83" s="25" t="s">
        <v>109</v>
      </c>
      <c r="G83" s="25" t="s">
        <v>128</v>
      </c>
      <c r="H83" s="25" t="s">
        <v>128</v>
      </c>
      <c r="I83" s="29" t="s">
        <v>354</v>
      </c>
      <c r="J83" s="43" t="s">
        <v>3635</v>
      </c>
      <c r="K83" s="27" t="s">
        <v>21</v>
      </c>
      <c r="L83" s="29">
        <v>95.289000000000001</v>
      </c>
      <c r="M83" s="29">
        <v>95.415999999999997</v>
      </c>
      <c r="N83" s="29">
        <v>4.7324430376608779</v>
      </c>
      <c r="O83" s="30">
        <v>3.75</v>
      </c>
      <c r="P83" s="27" t="s">
        <v>106</v>
      </c>
      <c r="Q83" s="31">
        <v>2</v>
      </c>
      <c r="R83" s="25" t="s">
        <v>480</v>
      </c>
      <c r="S83" s="25" t="s">
        <v>109</v>
      </c>
      <c r="T83" s="25" t="s">
        <v>3130</v>
      </c>
      <c r="U83" s="25" t="s">
        <v>128</v>
      </c>
      <c r="V83" s="23" t="s">
        <v>8</v>
      </c>
      <c r="W83" s="23" t="s">
        <v>1229</v>
      </c>
      <c r="X83" s="23" t="s">
        <v>8</v>
      </c>
      <c r="Y83" s="23" t="s">
        <v>1301</v>
      </c>
      <c r="Z83" s="23" t="s">
        <v>113</v>
      </c>
      <c r="AA83" s="23" t="s">
        <v>107</v>
      </c>
      <c r="AB83" s="23" t="s">
        <v>2690</v>
      </c>
      <c r="AC83" s="25">
        <v>5.3315068493150681</v>
      </c>
      <c r="AD83" s="32">
        <v>350000000</v>
      </c>
      <c r="AE83" s="33">
        <f>VLOOKUP(J83,Library!A:B,2,0)</f>
        <v>1</v>
      </c>
      <c r="AF83" s="33">
        <f>VLOOKUP(J83,Library!A:G,7,0)</f>
        <v>3</v>
      </c>
      <c r="AG83" s="28" t="str">
        <f>VLOOKUP(V83,Library!W:X,2,0)</f>
        <v>N/A</v>
      </c>
      <c r="AH83" s="28">
        <f>VLOOKUP(W83,Library!Y:Z,2,0)</f>
        <v>4</v>
      </c>
      <c r="AI83" s="28" t="str">
        <f>VLOOKUP(X83,Library!AA:AB,2,0)</f>
        <v>N/A</v>
      </c>
      <c r="AJ83" s="33">
        <f>IF(MAX(AG83,AH83,AI83)=0,VLOOKUP(I83,Library!$J:$P,7,0),MAX(AG83,AH83,AI83))</f>
        <v>4</v>
      </c>
      <c r="AK83" s="33">
        <f t="shared" si="3"/>
        <v>4</v>
      </c>
      <c r="AL83" s="33">
        <f>VLOOKUP(AA83,Library!T:U,2,0)</f>
        <v>1</v>
      </c>
      <c r="AM83" s="34">
        <f t="shared" si="4"/>
        <v>2.5499999999999998</v>
      </c>
      <c r="AN83" s="33">
        <f t="shared" si="5"/>
        <v>3</v>
      </c>
      <c r="AO83" s="28" t="s">
        <v>127</v>
      </c>
      <c r="AP83" s="25" t="s">
        <v>128</v>
      </c>
      <c r="AQ83" s="28" t="s">
        <v>355</v>
      </c>
      <c r="AR83" s="28" t="s">
        <v>356</v>
      </c>
      <c r="AS83" s="28" t="s">
        <v>2277</v>
      </c>
      <c r="AT83" s="23" t="s">
        <v>3130</v>
      </c>
      <c r="AU83" s="23" t="s">
        <v>35</v>
      </c>
      <c r="AV83" s="25" t="s">
        <v>128</v>
      </c>
      <c r="AW83" s="25" t="s">
        <v>128</v>
      </c>
      <c r="AX83" s="25" t="s">
        <v>128</v>
      </c>
      <c r="AY83" s="25" t="s">
        <v>128</v>
      </c>
      <c r="AZ83" s="25" t="s">
        <v>128</v>
      </c>
      <c r="BA83" s="25" t="s">
        <v>128</v>
      </c>
      <c r="BB83" s="25" t="s">
        <v>128</v>
      </c>
      <c r="BC83" s="25" t="s">
        <v>128</v>
      </c>
      <c r="BD83" s="25" t="s">
        <v>128</v>
      </c>
      <c r="BE83" s="25" t="s">
        <v>128</v>
      </c>
      <c r="BF83" s="25" t="s">
        <v>128</v>
      </c>
      <c r="BG83" s="25" t="s">
        <v>128</v>
      </c>
      <c r="BH83" s="25" t="s">
        <v>113</v>
      </c>
      <c r="BI83" s="23" t="s">
        <v>128</v>
      </c>
      <c r="BJ83" t="s">
        <v>1292</v>
      </c>
      <c r="BK83" s="23" t="s">
        <v>359</v>
      </c>
      <c r="BL83" s="23"/>
    </row>
    <row r="84" spans="1:64" ht="15">
      <c r="A84" s="28">
        <v>122</v>
      </c>
      <c r="B84" s="27" t="s">
        <v>364</v>
      </c>
      <c r="C84" s="28" t="s">
        <v>1462</v>
      </c>
      <c r="D84" s="27" t="s">
        <v>360</v>
      </c>
      <c r="E84" s="42">
        <v>3</v>
      </c>
      <c r="F84" s="25" t="s">
        <v>109</v>
      </c>
      <c r="G84" s="25" t="s">
        <v>128</v>
      </c>
      <c r="H84" s="25" t="s">
        <v>128</v>
      </c>
      <c r="I84" s="29" t="s">
        <v>361</v>
      </c>
      <c r="J84" s="43" t="s">
        <v>3635</v>
      </c>
      <c r="K84" s="27" t="s">
        <v>21</v>
      </c>
      <c r="L84" s="29">
        <v>95.254000000000005</v>
      </c>
      <c r="M84" s="29">
        <v>95.296999999999997</v>
      </c>
      <c r="N84" s="29">
        <v>4.5320823000891792</v>
      </c>
      <c r="O84" s="30">
        <v>3.4209999999999998</v>
      </c>
      <c r="P84" s="27" t="s">
        <v>106</v>
      </c>
      <c r="Q84" s="31">
        <v>2</v>
      </c>
      <c r="R84" s="25" t="s">
        <v>2932</v>
      </c>
      <c r="S84" s="25" t="s">
        <v>109</v>
      </c>
      <c r="T84" s="25" t="s">
        <v>365</v>
      </c>
      <c r="U84" s="25" t="s">
        <v>128</v>
      </c>
      <c r="V84" s="23" t="s">
        <v>1224</v>
      </c>
      <c r="W84" s="23" t="s">
        <v>1225</v>
      </c>
      <c r="X84" s="23" t="s">
        <v>1224</v>
      </c>
      <c r="Y84" s="23" t="s">
        <v>1301</v>
      </c>
      <c r="Z84" s="23" t="s">
        <v>113</v>
      </c>
      <c r="AA84" s="23" t="s">
        <v>107</v>
      </c>
      <c r="AB84" s="23" t="s">
        <v>2691</v>
      </c>
      <c r="AC84" s="25">
        <v>4.7506849315068491</v>
      </c>
      <c r="AD84" s="44">
        <v>1000000000</v>
      </c>
      <c r="AE84" s="33">
        <f>VLOOKUP(J84,Library!A:B,2,0)</f>
        <v>1</v>
      </c>
      <c r="AF84" s="33">
        <f>VLOOKUP(J84,Library!A:G,7,0)</f>
        <v>3</v>
      </c>
      <c r="AG84" s="28">
        <f>VLOOKUP(V84,Library!W:X,2,0)</f>
        <v>4</v>
      </c>
      <c r="AH84" s="28">
        <f>VLOOKUP(W84,Library!Y:Z,2,0)</f>
        <v>4</v>
      </c>
      <c r="AI84" s="28">
        <f>VLOOKUP(X84,Library!AA:AB,2,0)</f>
        <v>4</v>
      </c>
      <c r="AJ84" s="33">
        <f>IF(MAX(AG84,AH84,AI84)=0,VLOOKUP(I84,Library!$J:$P,7,0),MAX(AG84,AH84,AI84))</f>
        <v>4</v>
      </c>
      <c r="AK84" s="33">
        <f t="shared" si="3"/>
        <v>3</v>
      </c>
      <c r="AL84" s="33">
        <f>VLOOKUP(AA84,Library!T:U,2,0)</f>
        <v>1</v>
      </c>
      <c r="AM84" s="34">
        <f t="shared" si="4"/>
        <v>2.4500000000000002</v>
      </c>
      <c r="AN84" s="33">
        <f t="shared" si="5"/>
        <v>3</v>
      </c>
      <c r="AO84" s="28" t="s">
        <v>127</v>
      </c>
      <c r="AP84" s="25" t="s">
        <v>128</v>
      </c>
      <c r="AQ84" s="28" t="s">
        <v>362</v>
      </c>
      <c r="AR84" s="28" t="s">
        <v>363</v>
      </c>
      <c r="AS84" s="28" t="s">
        <v>360</v>
      </c>
      <c r="AT84" s="23" t="s">
        <v>365</v>
      </c>
      <c r="AU84" s="23" t="s">
        <v>35</v>
      </c>
      <c r="AV84" s="25" t="s">
        <v>128</v>
      </c>
      <c r="AW84" s="25" t="s">
        <v>128</v>
      </c>
      <c r="AX84" s="25" t="s">
        <v>128</v>
      </c>
      <c r="AY84" s="25" t="s">
        <v>128</v>
      </c>
      <c r="AZ84" s="25" t="s">
        <v>128</v>
      </c>
      <c r="BA84" s="25" t="s">
        <v>128</v>
      </c>
      <c r="BB84" s="25" t="s">
        <v>128</v>
      </c>
      <c r="BC84" s="25" t="s">
        <v>128</v>
      </c>
      <c r="BD84" s="25" t="s">
        <v>128</v>
      </c>
      <c r="BE84" s="25" t="s">
        <v>128</v>
      </c>
      <c r="BF84" s="25" t="s">
        <v>128</v>
      </c>
      <c r="BG84" s="25" t="s">
        <v>128</v>
      </c>
      <c r="BH84" s="25" t="s">
        <v>113</v>
      </c>
      <c r="BI84" s="23" t="s">
        <v>128</v>
      </c>
      <c r="BJ84" t="s">
        <v>4365</v>
      </c>
      <c r="BK84" s="27" t="s">
        <v>364</v>
      </c>
      <c r="BL84" s="23"/>
    </row>
    <row r="85" spans="1:64" ht="15">
      <c r="A85" s="28">
        <v>124</v>
      </c>
      <c r="B85" s="27" t="s">
        <v>366</v>
      </c>
      <c r="C85" s="28" t="s">
        <v>1463</v>
      </c>
      <c r="D85" s="27" t="s">
        <v>367</v>
      </c>
      <c r="E85" s="42">
        <v>3</v>
      </c>
      <c r="F85" s="25" t="s">
        <v>128</v>
      </c>
      <c r="G85" s="25" t="s">
        <v>128</v>
      </c>
      <c r="H85" s="25" t="s">
        <v>128</v>
      </c>
      <c r="I85" s="29" t="s">
        <v>368</v>
      </c>
      <c r="J85" s="43" t="s">
        <v>10</v>
      </c>
      <c r="K85" s="27" t="s">
        <v>21</v>
      </c>
      <c r="L85" s="29">
        <v>99.775000000000006</v>
      </c>
      <c r="M85" s="29">
        <v>99.876000000000005</v>
      </c>
      <c r="N85" s="29">
        <v>4.416882144978743</v>
      </c>
      <c r="O85" s="30">
        <v>4.25</v>
      </c>
      <c r="P85" s="27" t="s">
        <v>106</v>
      </c>
      <c r="Q85" s="31">
        <v>2</v>
      </c>
      <c r="R85" s="25" t="s">
        <v>2800</v>
      </c>
      <c r="S85" s="25" t="s">
        <v>128</v>
      </c>
      <c r="T85" s="25" t="s">
        <v>4374</v>
      </c>
      <c r="U85" s="25" t="s">
        <v>128</v>
      </c>
      <c r="V85" s="23" t="s">
        <v>1228</v>
      </c>
      <c r="W85" s="23" t="s">
        <v>8</v>
      </c>
      <c r="X85" s="23" t="s">
        <v>8</v>
      </c>
      <c r="Y85" s="23" t="s">
        <v>1301</v>
      </c>
      <c r="Z85" s="23" t="s">
        <v>113</v>
      </c>
      <c r="AA85" s="23" t="s">
        <v>107</v>
      </c>
      <c r="AB85" s="23" t="s">
        <v>2692</v>
      </c>
      <c r="AC85" s="25">
        <v>0.72876712328767124</v>
      </c>
      <c r="AD85" s="44">
        <v>300000000</v>
      </c>
      <c r="AE85" s="33">
        <f>VLOOKUP(J85,Library!A:B,2,0)</f>
        <v>1</v>
      </c>
      <c r="AF85" s="33">
        <f>VLOOKUP(J85,Library!A:G,7,0)</f>
        <v>3</v>
      </c>
      <c r="AG85" s="28">
        <f>VLOOKUP(V85,Library!W:X,2,0)</f>
        <v>4</v>
      </c>
      <c r="AH85" s="28" t="str">
        <f>VLOOKUP(W85,Library!Y:Z,2,0)</f>
        <v>N/A</v>
      </c>
      <c r="AI85" s="28" t="str">
        <f>VLOOKUP(X85,Library!AA:AB,2,0)</f>
        <v>N/A</v>
      </c>
      <c r="AJ85" s="33">
        <f>IF(MAX(AG85,AH85,AI85)=0,VLOOKUP(I85,Library!$J:$P,7,0),MAX(AG85,AH85,AI85))</f>
        <v>4</v>
      </c>
      <c r="AK85" s="33">
        <f t="shared" si="3"/>
        <v>2</v>
      </c>
      <c r="AL85" s="33">
        <f>VLOOKUP(AA85,Library!T:U,2,0)</f>
        <v>1</v>
      </c>
      <c r="AM85" s="34">
        <f t="shared" si="4"/>
        <v>2.35</v>
      </c>
      <c r="AN85" s="33">
        <f t="shared" si="5"/>
        <v>3</v>
      </c>
      <c r="AO85" s="28" t="s">
        <v>127</v>
      </c>
      <c r="AP85" s="25" t="s">
        <v>128</v>
      </c>
      <c r="AQ85" s="28" t="s">
        <v>369</v>
      </c>
      <c r="AR85" s="28" t="s">
        <v>370</v>
      </c>
      <c r="AS85" s="28" t="s">
        <v>367</v>
      </c>
      <c r="AT85" s="23" t="s">
        <v>113</v>
      </c>
      <c r="AU85" s="23" t="s">
        <v>114</v>
      </c>
      <c r="AV85" s="25" t="s">
        <v>128</v>
      </c>
      <c r="AW85" s="25" t="s">
        <v>128</v>
      </c>
      <c r="AX85" s="25" t="s">
        <v>128</v>
      </c>
      <c r="AY85" s="25" t="s">
        <v>128</v>
      </c>
      <c r="AZ85" s="25" t="s">
        <v>128</v>
      </c>
      <c r="BA85" s="25" t="s">
        <v>128</v>
      </c>
      <c r="BB85" s="25" t="s">
        <v>128</v>
      </c>
      <c r="BC85" s="25" t="s">
        <v>128</v>
      </c>
      <c r="BD85" s="25" t="s">
        <v>128</v>
      </c>
      <c r="BE85" s="25" t="s">
        <v>128</v>
      </c>
      <c r="BF85" s="25" t="s">
        <v>128</v>
      </c>
      <c r="BG85" s="25" t="s">
        <v>128</v>
      </c>
      <c r="BH85" s="25" t="s">
        <v>113</v>
      </c>
      <c r="BI85" s="23" t="s">
        <v>128</v>
      </c>
      <c r="BJ85" t="s">
        <v>1277</v>
      </c>
      <c r="BK85" s="27" t="s">
        <v>366</v>
      </c>
      <c r="BL85" s="23"/>
    </row>
    <row r="86" spans="1:64" ht="15">
      <c r="A86" s="28">
        <v>125</v>
      </c>
      <c r="B86" s="27" t="s">
        <v>371</v>
      </c>
      <c r="C86" s="28" t="s">
        <v>1464</v>
      </c>
      <c r="D86" s="27" t="s">
        <v>372</v>
      </c>
      <c r="E86" s="42">
        <v>3</v>
      </c>
      <c r="F86" s="25" t="s">
        <v>109</v>
      </c>
      <c r="G86" s="25" t="s">
        <v>128</v>
      </c>
      <c r="H86" s="25" t="s">
        <v>128</v>
      </c>
      <c r="I86" s="29" t="s">
        <v>373</v>
      </c>
      <c r="J86" s="43" t="s">
        <v>3635</v>
      </c>
      <c r="K86" s="27" t="s">
        <v>21</v>
      </c>
      <c r="L86" s="29">
        <v>102.29900000000001</v>
      </c>
      <c r="M86" s="29">
        <v>102.36799999999999</v>
      </c>
      <c r="N86" s="29">
        <v>4.4876474541558791</v>
      </c>
      <c r="O86" s="30">
        <v>4.875</v>
      </c>
      <c r="P86" s="27" t="s">
        <v>106</v>
      </c>
      <c r="Q86" s="31">
        <v>2</v>
      </c>
      <c r="R86" s="25" t="s">
        <v>240</v>
      </c>
      <c r="S86" s="25" t="s">
        <v>109</v>
      </c>
      <c r="T86" s="25" t="s">
        <v>375</v>
      </c>
      <c r="U86" s="25" t="s">
        <v>128</v>
      </c>
      <c r="V86" s="23" t="s">
        <v>1215</v>
      </c>
      <c r="W86" s="23" t="s">
        <v>8</v>
      </c>
      <c r="X86" s="23" t="s">
        <v>1215</v>
      </c>
      <c r="Y86" s="23" t="s">
        <v>1301</v>
      </c>
      <c r="Z86" s="23" t="s">
        <v>1276</v>
      </c>
      <c r="AA86" s="23" t="s">
        <v>107</v>
      </c>
      <c r="AB86" s="23" t="s">
        <v>2693</v>
      </c>
      <c r="AC86" s="25">
        <v>7.2520547945205482</v>
      </c>
      <c r="AD86" s="44">
        <v>500000000</v>
      </c>
      <c r="AE86" s="33">
        <f>VLOOKUP(J86,Library!A:B,2,0)</f>
        <v>1</v>
      </c>
      <c r="AF86" s="33">
        <f>VLOOKUP(J86,Library!A:G,7,0)</f>
        <v>3</v>
      </c>
      <c r="AG86" s="28">
        <f>VLOOKUP(V86,Library!W:X,2,0)</f>
        <v>3</v>
      </c>
      <c r="AH86" s="28" t="str">
        <f>VLOOKUP(W86,Library!Y:Z,2,0)</f>
        <v>N/A</v>
      </c>
      <c r="AI86" s="28">
        <f>VLOOKUP(X86,Library!AA:AB,2,0)</f>
        <v>3</v>
      </c>
      <c r="AJ86" s="33">
        <f>IF(MAX(AG86,AH86,AI86)=0,VLOOKUP(I86,Library!$J:$P,7,0),MAX(AG86,AH86,AI86))</f>
        <v>3</v>
      </c>
      <c r="AK86" s="33">
        <f t="shared" si="3"/>
        <v>4</v>
      </c>
      <c r="AL86" s="33">
        <f>VLOOKUP(AA86,Library!T:U,2,0)</f>
        <v>1</v>
      </c>
      <c r="AM86" s="34">
        <f t="shared" si="4"/>
        <v>2.2999999999999998</v>
      </c>
      <c r="AN86" s="33">
        <f t="shared" si="5"/>
        <v>3</v>
      </c>
      <c r="AO86" s="28" t="s">
        <v>136</v>
      </c>
      <c r="AP86" s="25" t="s">
        <v>128</v>
      </c>
      <c r="AQ86" s="28" t="s">
        <v>110</v>
      </c>
      <c r="AR86" s="28" t="s">
        <v>374</v>
      </c>
      <c r="AS86" s="28" t="s">
        <v>372</v>
      </c>
      <c r="AT86" s="23" t="s">
        <v>375</v>
      </c>
      <c r="AU86" s="23" t="s">
        <v>35</v>
      </c>
      <c r="AV86" s="25" t="s">
        <v>128</v>
      </c>
      <c r="AW86" s="25" t="s">
        <v>128</v>
      </c>
      <c r="AX86" s="25" t="s">
        <v>128</v>
      </c>
      <c r="AY86" s="25" t="s">
        <v>128</v>
      </c>
      <c r="AZ86" s="25" t="s">
        <v>128</v>
      </c>
      <c r="BA86" s="25" t="s">
        <v>128</v>
      </c>
      <c r="BB86" s="25" t="s">
        <v>128</v>
      </c>
      <c r="BC86" s="25" t="s">
        <v>128</v>
      </c>
      <c r="BD86" s="25" t="s">
        <v>128</v>
      </c>
      <c r="BE86" s="25" t="s">
        <v>128</v>
      </c>
      <c r="BF86" s="25" t="s">
        <v>128</v>
      </c>
      <c r="BG86" s="25" t="s">
        <v>128</v>
      </c>
      <c r="BH86" s="25" t="s">
        <v>113</v>
      </c>
      <c r="BI86" s="23" t="s">
        <v>128</v>
      </c>
      <c r="BJ86" t="s">
        <v>1277</v>
      </c>
      <c r="BK86" s="27" t="s">
        <v>371</v>
      </c>
      <c r="BL86" s="27"/>
    </row>
    <row r="87" spans="1:64" ht="15">
      <c r="A87" s="28">
        <v>127</v>
      </c>
      <c r="B87" s="27" t="s">
        <v>379</v>
      </c>
      <c r="C87" s="28" t="s">
        <v>1465</v>
      </c>
      <c r="D87" s="27" t="s">
        <v>380</v>
      </c>
      <c r="E87" s="42">
        <v>2</v>
      </c>
      <c r="F87" s="25" t="s">
        <v>109</v>
      </c>
      <c r="G87" s="25" t="s">
        <v>128</v>
      </c>
      <c r="H87" s="25" t="s">
        <v>128</v>
      </c>
      <c r="I87" s="29" t="s">
        <v>381</v>
      </c>
      <c r="J87" s="43" t="s">
        <v>3635</v>
      </c>
      <c r="K87" s="27" t="s">
        <v>21</v>
      </c>
      <c r="L87" s="29">
        <v>100.58499999999999</v>
      </c>
      <c r="M87" s="29">
        <v>100.64700000000001</v>
      </c>
      <c r="N87" s="29">
        <v>3.9167510569865902</v>
      </c>
      <c r="O87" s="30">
        <v>4.375</v>
      </c>
      <c r="P87" s="27" t="s">
        <v>106</v>
      </c>
      <c r="Q87" s="31">
        <v>2</v>
      </c>
      <c r="R87" s="25" t="s">
        <v>3906</v>
      </c>
      <c r="S87" s="25" t="s">
        <v>109</v>
      </c>
      <c r="T87" s="25" t="s">
        <v>384</v>
      </c>
      <c r="U87" s="25" t="s">
        <v>128</v>
      </c>
      <c r="V87" s="23" t="s">
        <v>1204</v>
      </c>
      <c r="W87" s="23" t="s">
        <v>1205</v>
      </c>
      <c r="X87" s="23" t="s">
        <v>8</v>
      </c>
      <c r="Y87" s="23" t="s">
        <v>1301</v>
      </c>
      <c r="Z87" s="23" t="s">
        <v>1276</v>
      </c>
      <c r="AA87" s="23" t="s">
        <v>107</v>
      </c>
      <c r="AB87" s="23" t="s">
        <v>2694</v>
      </c>
      <c r="AC87" s="25">
        <v>1.4657534246575343</v>
      </c>
      <c r="AD87" s="44">
        <v>400000000</v>
      </c>
      <c r="AE87" s="33">
        <f>VLOOKUP(J87,Library!A:B,2,0)</f>
        <v>1</v>
      </c>
      <c r="AF87" s="33">
        <f>VLOOKUP(J87,Library!A:G,7,0)</f>
        <v>3</v>
      </c>
      <c r="AG87" s="28">
        <f>VLOOKUP(V87,Library!W:X,2,0)</f>
        <v>2</v>
      </c>
      <c r="AH87" s="28">
        <f>VLOOKUP(W87,Library!Y:Z,2,0)</f>
        <v>2</v>
      </c>
      <c r="AI87" s="28" t="str">
        <f>VLOOKUP(X87,Library!AA:AB,2,0)</f>
        <v>N/A</v>
      </c>
      <c r="AJ87" s="33">
        <f>IF(MAX(AG87,AH87,AI87)=0,VLOOKUP(I87,Library!$J:$P,7,0),MAX(AG87,AH87,AI87))</f>
        <v>2</v>
      </c>
      <c r="AK87" s="33">
        <f t="shared" si="3"/>
        <v>3</v>
      </c>
      <c r="AL87" s="33">
        <f>VLOOKUP(AA87,Library!T:U,2,0)</f>
        <v>1</v>
      </c>
      <c r="AM87" s="34">
        <f t="shared" si="4"/>
        <v>1.9500000000000002</v>
      </c>
      <c r="AN87" s="33">
        <f t="shared" si="5"/>
        <v>2</v>
      </c>
      <c r="AO87" s="28" t="s">
        <v>173</v>
      </c>
      <c r="AP87" s="25" t="s">
        <v>128</v>
      </c>
      <c r="AQ87" s="28" t="s">
        <v>382</v>
      </c>
      <c r="AR87" s="28" t="s">
        <v>383</v>
      </c>
      <c r="AS87" s="28" t="s">
        <v>380</v>
      </c>
      <c r="AT87" s="23" t="s">
        <v>384</v>
      </c>
      <c r="AU87" s="23" t="s">
        <v>35</v>
      </c>
      <c r="AV87" s="25" t="s">
        <v>128</v>
      </c>
      <c r="AW87" s="25" t="s">
        <v>128</v>
      </c>
      <c r="AX87" s="25" t="s">
        <v>128</v>
      </c>
      <c r="AY87" s="25" t="s">
        <v>128</v>
      </c>
      <c r="AZ87" s="25" t="s">
        <v>128</v>
      </c>
      <c r="BA87" s="25" t="s">
        <v>128</v>
      </c>
      <c r="BB87" s="25" t="s">
        <v>128</v>
      </c>
      <c r="BC87" s="25" t="s">
        <v>128</v>
      </c>
      <c r="BD87" s="25" t="s">
        <v>128</v>
      </c>
      <c r="BE87" s="25" t="s">
        <v>128</v>
      </c>
      <c r="BF87" s="25" t="s">
        <v>128</v>
      </c>
      <c r="BG87" s="25" t="s">
        <v>128</v>
      </c>
      <c r="BH87" s="25" t="s">
        <v>113</v>
      </c>
      <c r="BI87" s="23" t="s">
        <v>128</v>
      </c>
      <c r="BJ87" t="s">
        <v>4365</v>
      </c>
      <c r="BK87" s="27" t="s">
        <v>379</v>
      </c>
      <c r="BL87" s="27"/>
    </row>
    <row r="88" spans="1:64" ht="15">
      <c r="A88" s="28">
        <v>128</v>
      </c>
      <c r="B88" s="27" t="s">
        <v>385</v>
      </c>
      <c r="C88" s="28" t="s">
        <v>1466</v>
      </c>
      <c r="D88" s="27" t="s">
        <v>386</v>
      </c>
      <c r="E88" s="42">
        <v>4</v>
      </c>
      <c r="F88" s="25" t="s">
        <v>128</v>
      </c>
      <c r="G88" s="25" t="s">
        <v>109</v>
      </c>
      <c r="H88" s="25" t="s">
        <v>128</v>
      </c>
      <c r="I88" s="29" t="s">
        <v>387</v>
      </c>
      <c r="J88" s="43" t="s">
        <v>1376</v>
      </c>
      <c r="K88" s="27" t="s">
        <v>3616</v>
      </c>
      <c r="L88" s="29">
        <v>97.144999999999996</v>
      </c>
      <c r="M88" s="29">
        <v>97.257000000000005</v>
      </c>
      <c r="N88" s="29">
        <v>4.0640245994999544</v>
      </c>
      <c r="O88" s="30">
        <v>3.25</v>
      </c>
      <c r="P88" s="27" t="s">
        <v>106</v>
      </c>
      <c r="Q88" s="31">
        <v>2</v>
      </c>
      <c r="R88" s="25" t="s">
        <v>2995</v>
      </c>
      <c r="S88" s="25" t="s">
        <v>128</v>
      </c>
      <c r="T88" s="25" t="s">
        <v>4374</v>
      </c>
      <c r="U88" s="25" t="s">
        <v>128</v>
      </c>
      <c r="V88" s="23" t="s">
        <v>1224</v>
      </c>
      <c r="W88" s="23" t="s">
        <v>1225</v>
      </c>
      <c r="X88" s="23" t="s">
        <v>8</v>
      </c>
      <c r="Y88" s="23" t="s">
        <v>1301</v>
      </c>
      <c r="Z88" s="23" t="s">
        <v>1291</v>
      </c>
      <c r="AA88" s="23" t="s">
        <v>107</v>
      </c>
      <c r="AB88" s="23" t="s">
        <v>2695</v>
      </c>
      <c r="AC88" s="25">
        <v>3.6602739726027398</v>
      </c>
      <c r="AD88" s="44">
        <v>500000000</v>
      </c>
      <c r="AE88" s="33">
        <f>VLOOKUP(J88,Library!A:B,2,0)</f>
        <v>3</v>
      </c>
      <c r="AF88" s="33">
        <f>VLOOKUP(J88,Library!A:G,7,0)</f>
        <v>3</v>
      </c>
      <c r="AG88" s="28">
        <f>VLOOKUP(V88,Library!W:X,2,0)</f>
        <v>4</v>
      </c>
      <c r="AH88" s="28">
        <f>VLOOKUP(W88,Library!Y:Z,2,0)</f>
        <v>4</v>
      </c>
      <c r="AI88" s="28" t="str">
        <f>VLOOKUP(X88,Library!AA:AB,2,0)</f>
        <v>N/A</v>
      </c>
      <c r="AJ88" s="33">
        <f>IF(MAX(AG88,AH88,AI88)=0,VLOOKUP(I88,Library!$J:$P,7,0),MAX(AG88,AH88,AI88))</f>
        <v>4</v>
      </c>
      <c r="AK88" s="33">
        <f t="shared" si="3"/>
        <v>3</v>
      </c>
      <c r="AL88" s="33">
        <f>VLOOKUP(AA88,Library!T:U,2,0)</f>
        <v>1</v>
      </c>
      <c r="AM88" s="34">
        <f t="shared" si="4"/>
        <v>3.1499999999999995</v>
      </c>
      <c r="AN88" s="33">
        <f t="shared" si="5"/>
        <v>4</v>
      </c>
      <c r="AO88" s="28" t="s">
        <v>136</v>
      </c>
      <c r="AP88" s="25" t="s">
        <v>128</v>
      </c>
      <c r="AQ88" s="28" t="s">
        <v>388</v>
      </c>
      <c r="AR88" s="28" t="s">
        <v>389</v>
      </c>
      <c r="AS88" s="28" t="s">
        <v>390</v>
      </c>
      <c r="AT88" s="23" t="s">
        <v>113</v>
      </c>
      <c r="AU88" s="23" t="s">
        <v>114</v>
      </c>
      <c r="AV88" s="25" t="s">
        <v>128</v>
      </c>
      <c r="AW88" s="25" t="s">
        <v>128</v>
      </c>
      <c r="AX88" s="25" t="s">
        <v>128</v>
      </c>
      <c r="AY88" s="25" t="s">
        <v>128</v>
      </c>
      <c r="AZ88" s="25" t="s">
        <v>128</v>
      </c>
      <c r="BA88" s="25" t="s">
        <v>128</v>
      </c>
      <c r="BB88" s="25" t="s">
        <v>128</v>
      </c>
      <c r="BC88" s="25" t="s">
        <v>128</v>
      </c>
      <c r="BD88" s="25" t="s">
        <v>128</v>
      </c>
      <c r="BE88" s="25" t="s">
        <v>128</v>
      </c>
      <c r="BF88" s="25" t="s">
        <v>128</v>
      </c>
      <c r="BG88" s="25" t="s">
        <v>109</v>
      </c>
      <c r="BH88" s="25" t="s">
        <v>113</v>
      </c>
      <c r="BI88" s="23" t="s">
        <v>128</v>
      </c>
      <c r="BJ88" t="s">
        <v>1340</v>
      </c>
      <c r="BK88" s="27" t="s">
        <v>385</v>
      </c>
      <c r="BL88" s="23"/>
    </row>
    <row r="89" spans="1:64" ht="15">
      <c r="A89" s="28">
        <v>129</v>
      </c>
      <c r="B89" s="23" t="s">
        <v>391</v>
      </c>
      <c r="C89" s="28" t="s">
        <v>1467</v>
      </c>
      <c r="D89" s="27" t="s">
        <v>392</v>
      </c>
      <c r="E89" s="42">
        <v>2</v>
      </c>
      <c r="F89" s="25" t="s">
        <v>109</v>
      </c>
      <c r="G89" s="25" t="s">
        <v>128</v>
      </c>
      <c r="H89" s="25" t="s">
        <v>128</v>
      </c>
      <c r="I89" s="29" t="s">
        <v>2399</v>
      </c>
      <c r="J89" s="43" t="s">
        <v>3635</v>
      </c>
      <c r="K89" s="27" t="s">
        <v>908</v>
      </c>
      <c r="L89" s="29">
        <v>99.497</v>
      </c>
      <c r="M89" s="29">
        <v>99.504000000000005</v>
      </c>
      <c r="N89" s="29">
        <v>3.9818316425556111</v>
      </c>
      <c r="O89" s="30">
        <v>1.5</v>
      </c>
      <c r="P89" s="27" t="s">
        <v>106</v>
      </c>
      <c r="Q89" s="31">
        <v>2</v>
      </c>
      <c r="R89" s="25" t="s">
        <v>2696</v>
      </c>
      <c r="S89" s="25" t="s">
        <v>109</v>
      </c>
      <c r="T89" s="25" t="s">
        <v>582</v>
      </c>
      <c r="U89" s="25" t="s">
        <v>128</v>
      </c>
      <c r="V89" s="23" t="s">
        <v>76</v>
      </c>
      <c r="W89" s="23" t="s">
        <v>1212</v>
      </c>
      <c r="X89" s="23" t="s">
        <v>4368</v>
      </c>
      <c r="Y89" s="23" t="s">
        <v>1301</v>
      </c>
      <c r="Z89" s="23" t="s">
        <v>1276</v>
      </c>
      <c r="AA89" s="23" t="s">
        <v>107</v>
      </c>
      <c r="AB89" s="23" t="s">
        <v>2696</v>
      </c>
      <c r="AC89" s="25">
        <v>0.19726027397260273</v>
      </c>
      <c r="AD89" s="32">
        <v>500000000</v>
      </c>
      <c r="AE89" s="33">
        <f>VLOOKUP(J89,Library!A:B,2,0)</f>
        <v>1</v>
      </c>
      <c r="AF89" s="33">
        <f>VLOOKUP(J89,Library!A:G,7,0)</f>
        <v>3</v>
      </c>
      <c r="AG89" s="28">
        <f>VLOOKUP(V89,Library!W:X,2,0)</f>
        <v>3</v>
      </c>
      <c r="AH89" s="28">
        <f>VLOOKUP(W89,Library!Y:Z,2,0)</f>
        <v>3</v>
      </c>
      <c r="AI89" s="28">
        <f>VLOOKUP(X89,Library!AA:AB,2,0)</f>
        <v>3</v>
      </c>
      <c r="AJ89" s="33">
        <f>IF(MAX(AG89,AH89,AI89)=0,VLOOKUP(I89,Library!$J:$P,7,0),MAX(AG89,AH89,AI89))</f>
        <v>3</v>
      </c>
      <c r="AK89" s="33">
        <f t="shared" ref="AK89:AK143" si="6">IF(AND(AC89&gt;=0,AC89&lt;=1),2,IF(AND(AC89&gt;1,AC89&lt;=5),3,IF(AND(AC89&gt;5,AC89&lt;=10),4,IF(OR(AC89&gt;10,AC89=""),5,""))))</f>
        <v>2</v>
      </c>
      <c r="AL89" s="33">
        <f>VLOOKUP(AA89,Library!T:U,2,0)</f>
        <v>1</v>
      </c>
      <c r="AM89" s="34">
        <f t="shared" ref="AM89:AM143" si="7">AE89*0.35+AF89*0.25+AJ89*0.25+AK89*0.1+AL89*0.05</f>
        <v>2.1</v>
      </c>
      <c r="AN89" s="33">
        <f t="shared" ref="AN89:AN143" si="8">IF(AND(AM89&gt;=1,AM89&lt;=1.45),1,IF(AND(AM89&gt;1.45,AM89&lt;=2.1),2,IF(AND(AM89&gt;2.1,AM89&lt;=2.95),3,IF(AND(AM89&gt;2.95,AM89&lt;=3.65),4,IF(AND(AM89&gt;3.65,AM89&lt;=5),5,"")))))</f>
        <v>2</v>
      </c>
      <c r="AO89" s="28" t="s">
        <v>173</v>
      </c>
      <c r="AP89" s="25" t="s">
        <v>128</v>
      </c>
      <c r="AQ89" s="28" t="s">
        <v>405</v>
      </c>
      <c r="AR89" s="28" t="s">
        <v>406</v>
      </c>
      <c r="AS89" s="28" t="s">
        <v>2278</v>
      </c>
      <c r="AT89" s="23" t="s">
        <v>582</v>
      </c>
      <c r="AU89" s="23" t="s">
        <v>35</v>
      </c>
      <c r="AV89" s="25" t="s">
        <v>128</v>
      </c>
      <c r="AW89" s="25" t="s">
        <v>128</v>
      </c>
      <c r="AX89" s="25" t="s">
        <v>128</v>
      </c>
      <c r="AY89" s="25" t="s">
        <v>128</v>
      </c>
      <c r="AZ89" s="25" t="s">
        <v>128</v>
      </c>
      <c r="BA89" s="25" t="s">
        <v>128</v>
      </c>
      <c r="BB89" s="25" t="s">
        <v>128</v>
      </c>
      <c r="BC89" s="25" t="s">
        <v>128</v>
      </c>
      <c r="BD89" s="25" t="s">
        <v>128</v>
      </c>
      <c r="BE89" s="25" t="s">
        <v>128</v>
      </c>
      <c r="BF89" s="25" t="s">
        <v>128</v>
      </c>
      <c r="BG89" s="25" t="s">
        <v>128</v>
      </c>
      <c r="BH89" s="25" t="s">
        <v>113</v>
      </c>
      <c r="BI89" s="23" t="s">
        <v>128</v>
      </c>
      <c r="BJ89" t="s">
        <v>1348</v>
      </c>
      <c r="BK89" s="23" t="s">
        <v>391</v>
      </c>
      <c r="BL89" s="23"/>
    </row>
    <row r="90" spans="1:64" ht="15">
      <c r="A90" s="28">
        <v>130</v>
      </c>
      <c r="B90" s="23" t="s">
        <v>393</v>
      </c>
      <c r="C90" s="28" t="s">
        <v>1468</v>
      </c>
      <c r="D90" s="27" t="s">
        <v>392</v>
      </c>
      <c r="E90" s="42">
        <v>2</v>
      </c>
      <c r="F90" s="25" t="s">
        <v>128</v>
      </c>
      <c r="G90" s="25" t="s">
        <v>128</v>
      </c>
      <c r="H90" s="25" t="s">
        <v>128</v>
      </c>
      <c r="I90" s="29" t="s">
        <v>2400</v>
      </c>
      <c r="J90" s="43" t="s">
        <v>10</v>
      </c>
      <c r="K90" s="27" t="s">
        <v>908</v>
      </c>
      <c r="L90" s="29">
        <v>99.162999999999997</v>
      </c>
      <c r="M90" s="29">
        <v>99.182000000000002</v>
      </c>
      <c r="N90" s="29">
        <v>4.0010184175642829</v>
      </c>
      <c r="O90" s="30">
        <v>2.75</v>
      </c>
      <c r="P90" s="27" t="s">
        <v>106</v>
      </c>
      <c r="Q90" s="31">
        <v>2</v>
      </c>
      <c r="R90" s="25" t="s">
        <v>4395</v>
      </c>
      <c r="S90" s="25" t="s">
        <v>128</v>
      </c>
      <c r="T90" s="25" t="s">
        <v>4374</v>
      </c>
      <c r="U90" s="25" t="s">
        <v>128</v>
      </c>
      <c r="V90" s="23" t="s">
        <v>76</v>
      </c>
      <c r="W90" s="23" t="s">
        <v>1212</v>
      </c>
      <c r="X90" s="23" t="s">
        <v>4368</v>
      </c>
      <c r="Y90" s="23" t="s">
        <v>1301</v>
      </c>
      <c r="Z90" s="23" t="s">
        <v>1276</v>
      </c>
      <c r="AA90" s="23" t="s">
        <v>107</v>
      </c>
      <c r="AB90" s="23" t="s">
        <v>2697</v>
      </c>
      <c r="AC90" s="25">
        <v>0.66575342465753429</v>
      </c>
      <c r="AD90" s="32">
        <v>500000000</v>
      </c>
      <c r="AE90" s="33">
        <f>VLOOKUP(J90,Library!A:B,2,0)</f>
        <v>1</v>
      </c>
      <c r="AF90" s="33">
        <f>VLOOKUP(J90,Library!A:G,7,0)</f>
        <v>3</v>
      </c>
      <c r="AG90" s="28">
        <f>VLOOKUP(V90,Library!W:X,2,0)</f>
        <v>3</v>
      </c>
      <c r="AH90" s="28">
        <f>VLOOKUP(W90,Library!Y:Z,2,0)</f>
        <v>3</v>
      </c>
      <c r="AI90" s="28">
        <f>VLOOKUP(X90,Library!AA:AB,2,0)</f>
        <v>3</v>
      </c>
      <c r="AJ90" s="33">
        <f>IF(MAX(AG90,AH90,AI90)=0,VLOOKUP(I90,Library!$J:$P,7,0),MAX(AG90,AH90,AI90))</f>
        <v>3</v>
      </c>
      <c r="AK90" s="33">
        <f t="shared" si="6"/>
        <v>2</v>
      </c>
      <c r="AL90" s="33">
        <f>VLOOKUP(AA90,Library!T:U,2,0)</f>
        <v>1</v>
      </c>
      <c r="AM90" s="34">
        <f t="shared" si="7"/>
        <v>2.1</v>
      </c>
      <c r="AN90" s="33">
        <f t="shared" si="8"/>
        <v>2</v>
      </c>
      <c r="AO90" s="28" t="s">
        <v>136</v>
      </c>
      <c r="AP90" s="25" t="s">
        <v>128</v>
      </c>
      <c r="AQ90" s="28" t="s">
        <v>405</v>
      </c>
      <c r="AR90" s="28" t="s">
        <v>406</v>
      </c>
      <c r="AS90" s="28" t="s">
        <v>2278</v>
      </c>
      <c r="AT90" s="23" t="s">
        <v>113</v>
      </c>
      <c r="AU90" s="23" t="s">
        <v>114</v>
      </c>
      <c r="AV90" s="25" t="s">
        <v>128</v>
      </c>
      <c r="AW90" s="25" t="s">
        <v>128</v>
      </c>
      <c r="AX90" s="25" t="s">
        <v>128</v>
      </c>
      <c r="AY90" s="25" t="s">
        <v>128</v>
      </c>
      <c r="AZ90" s="25" t="s">
        <v>128</v>
      </c>
      <c r="BA90" s="25" t="s">
        <v>128</v>
      </c>
      <c r="BB90" s="25" t="s">
        <v>128</v>
      </c>
      <c r="BC90" s="25" t="s">
        <v>128</v>
      </c>
      <c r="BD90" s="25" t="s">
        <v>128</v>
      </c>
      <c r="BE90" s="25" t="s">
        <v>128</v>
      </c>
      <c r="BF90" s="25" t="s">
        <v>128</v>
      </c>
      <c r="BG90" s="25" t="s">
        <v>128</v>
      </c>
      <c r="BH90" s="25" t="s">
        <v>113</v>
      </c>
      <c r="BI90" s="23" t="s">
        <v>128</v>
      </c>
      <c r="BJ90" t="s">
        <v>4363</v>
      </c>
      <c r="BK90" s="23" t="s">
        <v>393</v>
      </c>
      <c r="BL90" s="27"/>
    </row>
    <row r="91" spans="1:64" ht="15">
      <c r="A91" s="28">
        <v>131</v>
      </c>
      <c r="B91" s="23" t="s">
        <v>394</v>
      </c>
      <c r="C91" s="28" t="s">
        <v>1469</v>
      </c>
      <c r="D91" s="27" t="s">
        <v>392</v>
      </c>
      <c r="E91" s="42">
        <v>3</v>
      </c>
      <c r="F91" s="25" t="s">
        <v>128</v>
      </c>
      <c r="G91" s="25" t="s">
        <v>128</v>
      </c>
      <c r="H91" s="25" t="s">
        <v>128</v>
      </c>
      <c r="I91" s="29" t="s">
        <v>2401</v>
      </c>
      <c r="J91" s="43" t="s">
        <v>10</v>
      </c>
      <c r="K91" s="27" t="s">
        <v>908</v>
      </c>
      <c r="L91" s="29">
        <v>99.375</v>
      </c>
      <c r="M91" s="29">
        <v>99.418000000000006</v>
      </c>
      <c r="N91" s="29">
        <v>4.0097503542046322</v>
      </c>
      <c r="O91" s="30">
        <v>3.5</v>
      </c>
      <c r="P91" s="27" t="s">
        <v>106</v>
      </c>
      <c r="Q91" s="31">
        <v>2</v>
      </c>
      <c r="R91" s="25" t="s">
        <v>4396</v>
      </c>
      <c r="S91" s="25" t="s">
        <v>128</v>
      </c>
      <c r="T91" s="25" t="s">
        <v>4374</v>
      </c>
      <c r="U91" s="25" t="s">
        <v>128</v>
      </c>
      <c r="V91" s="23" t="s">
        <v>76</v>
      </c>
      <c r="W91" s="23" t="s">
        <v>1212</v>
      </c>
      <c r="X91" s="23" t="s">
        <v>4368</v>
      </c>
      <c r="Y91" s="23" t="s">
        <v>1301</v>
      </c>
      <c r="Z91" s="23" t="s">
        <v>1276</v>
      </c>
      <c r="AA91" s="23" t="s">
        <v>107</v>
      </c>
      <c r="AB91" s="23" t="s">
        <v>2698</v>
      </c>
      <c r="AC91" s="25">
        <v>1.1698630136986301</v>
      </c>
      <c r="AD91" s="32">
        <v>800000000</v>
      </c>
      <c r="AE91" s="33">
        <f>VLOOKUP(J91,Library!A:B,2,0)</f>
        <v>1</v>
      </c>
      <c r="AF91" s="33">
        <f>VLOOKUP(J91,Library!A:G,7,0)</f>
        <v>3</v>
      </c>
      <c r="AG91" s="28">
        <f>VLOOKUP(V91,Library!W:X,2,0)</f>
        <v>3</v>
      </c>
      <c r="AH91" s="28">
        <f>VLOOKUP(W91,Library!Y:Z,2,0)</f>
        <v>3</v>
      </c>
      <c r="AI91" s="28">
        <f>VLOOKUP(X91,Library!AA:AB,2,0)</f>
        <v>3</v>
      </c>
      <c r="AJ91" s="33">
        <f>IF(MAX(AG91,AH91,AI91)=0,VLOOKUP(I91,Library!$J:$P,7,0),MAX(AG91,AH91,AI91))</f>
        <v>3</v>
      </c>
      <c r="AK91" s="33">
        <f t="shared" si="6"/>
        <v>3</v>
      </c>
      <c r="AL91" s="33">
        <f>VLOOKUP(AA91,Library!T:U,2,0)</f>
        <v>1</v>
      </c>
      <c r="AM91" s="34">
        <f t="shared" si="7"/>
        <v>2.2000000000000002</v>
      </c>
      <c r="AN91" s="33">
        <f t="shared" si="8"/>
        <v>3</v>
      </c>
      <c r="AO91" s="28" t="s">
        <v>173</v>
      </c>
      <c r="AP91" s="25" t="s">
        <v>128</v>
      </c>
      <c r="AQ91" s="28" t="s">
        <v>405</v>
      </c>
      <c r="AR91" s="28" t="s">
        <v>406</v>
      </c>
      <c r="AS91" s="28" t="s">
        <v>2278</v>
      </c>
      <c r="AT91" s="23" t="s">
        <v>113</v>
      </c>
      <c r="AU91" s="23" t="s">
        <v>114</v>
      </c>
      <c r="AV91" s="25" t="s">
        <v>128</v>
      </c>
      <c r="AW91" s="25" t="s">
        <v>128</v>
      </c>
      <c r="AX91" s="25" t="s">
        <v>128</v>
      </c>
      <c r="AY91" s="25" t="s">
        <v>128</v>
      </c>
      <c r="AZ91" s="25" t="s">
        <v>128</v>
      </c>
      <c r="BA91" s="25" t="s">
        <v>128</v>
      </c>
      <c r="BB91" s="25" t="s">
        <v>128</v>
      </c>
      <c r="BC91" s="25" t="s">
        <v>128</v>
      </c>
      <c r="BD91" s="25" t="s">
        <v>128</v>
      </c>
      <c r="BE91" s="25" t="s">
        <v>128</v>
      </c>
      <c r="BF91" s="25" t="s">
        <v>128</v>
      </c>
      <c r="BG91" s="25" t="s">
        <v>128</v>
      </c>
      <c r="BH91" s="25" t="s">
        <v>113</v>
      </c>
      <c r="BI91" s="23" t="s">
        <v>128</v>
      </c>
      <c r="BJ91" t="s">
        <v>4363</v>
      </c>
      <c r="BK91" s="23" t="s">
        <v>394</v>
      </c>
      <c r="BL91" s="27"/>
    </row>
    <row r="92" spans="1:64" ht="15">
      <c r="A92" s="28">
        <v>132</v>
      </c>
      <c r="B92" s="23" t="s">
        <v>395</v>
      </c>
      <c r="C92" s="28" t="s">
        <v>1470</v>
      </c>
      <c r="D92" s="27" t="s">
        <v>392</v>
      </c>
      <c r="E92" s="42">
        <v>3</v>
      </c>
      <c r="F92" s="25" t="s">
        <v>109</v>
      </c>
      <c r="G92" s="25" t="s">
        <v>128</v>
      </c>
      <c r="H92" s="25" t="s">
        <v>128</v>
      </c>
      <c r="I92" s="29" t="s">
        <v>2402</v>
      </c>
      <c r="J92" s="43" t="s">
        <v>3635</v>
      </c>
      <c r="K92" s="27" t="s">
        <v>908</v>
      </c>
      <c r="L92" s="29">
        <v>95.34</v>
      </c>
      <c r="M92" s="29">
        <v>95.46</v>
      </c>
      <c r="N92" s="29">
        <v>4.1222427868329792</v>
      </c>
      <c r="O92" s="30">
        <v>2.75</v>
      </c>
      <c r="P92" s="27" t="s">
        <v>106</v>
      </c>
      <c r="Q92" s="31">
        <v>2</v>
      </c>
      <c r="R92" s="25" t="s">
        <v>4397</v>
      </c>
      <c r="S92" s="25" t="s">
        <v>109</v>
      </c>
      <c r="T92" s="25" t="s">
        <v>3131</v>
      </c>
      <c r="U92" s="25" t="s">
        <v>128</v>
      </c>
      <c r="V92" s="23" t="s">
        <v>76</v>
      </c>
      <c r="W92" s="23" t="s">
        <v>1212</v>
      </c>
      <c r="X92" s="23" t="s">
        <v>4368</v>
      </c>
      <c r="Y92" s="23" t="s">
        <v>1301</v>
      </c>
      <c r="Z92" s="23" t="s">
        <v>1276</v>
      </c>
      <c r="AA92" s="23" t="s">
        <v>107</v>
      </c>
      <c r="AB92" s="23" t="s">
        <v>2699</v>
      </c>
      <c r="AC92" s="25">
        <v>3.5945205479452054</v>
      </c>
      <c r="AD92" s="32">
        <v>500000000</v>
      </c>
      <c r="AE92" s="33">
        <f>VLOOKUP(J92,Library!A:B,2,0)</f>
        <v>1</v>
      </c>
      <c r="AF92" s="33">
        <f>VLOOKUP(J92,Library!A:G,7,0)</f>
        <v>3</v>
      </c>
      <c r="AG92" s="28">
        <f>VLOOKUP(V92,Library!W:X,2,0)</f>
        <v>3</v>
      </c>
      <c r="AH92" s="28">
        <f>VLOOKUP(W92,Library!Y:Z,2,0)</f>
        <v>3</v>
      </c>
      <c r="AI92" s="28">
        <f>VLOOKUP(X92,Library!AA:AB,2,0)</f>
        <v>3</v>
      </c>
      <c r="AJ92" s="33">
        <f>IF(MAX(AG92,AH92,AI92)=0,VLOOKUP(I92,Library!$J:$P,7,0),MAX(AG92,AH92,AI92))</f>
        <v>3</v>
      </c>
      <c r="AK92" s="33">
        <f t="shared" si="6"/>
        <v>3</v>
      </c>
      <c r="AL92" s="33">
        <f>VLOOKUP(AA92,Library!T:U,2,0)</f>
        <v>1</v>
      </c>
      <c r="AM92" s="34">
        <f t="shared" si="7"/>
        <v>2.2000000000000002</v>
      </c>
      <c r="AN92" s="33">
        <f t="shared" si="8"/>
        <v>3</v>
      </c>
      <c r="AO92" s="28" t="s">
        <v>173</v>
      </c>
      <c r="AP92" s="25" t="s">
        <v>128</v>
      </c>
      <c r="AQ92" s="28" t="s">
        <v>405</v>
      </c>
      <c r="AR92" s="28" t="s">
        <v>406</v>
      </c>
      <c r="AS92" s="28" t="s">
        <v>2278</v>
      </c>
      <c r="AT92" s="23" t="s">
        <v>3131</v>
      </c>
      <c r="AU92" s="23" t="s">
        <v>35</v>
      </c>
      <c r="AV92" s="25" t="s">
        <v>128</v>
      </c>
      <c r="AW92" s="25" t="s">
        <v>128</v>
      </c>
      <c r="AX92" s="25" t="s">
        <v>128</v>
      </c>
      <c r="AY92" s="25" t="s">
        <v>128</v>
      </c>
      <c r="AZ92" s="25" t="s">
        <v>128</v>
      </c>
      <c r="BA92" s="25" t="s">
        <v>128</v>
      </c>
      <c r="BB92" s="25" t="s">
        <v>128</v>
      </c>
      <c r="BC92" s="25" t="s">
        <v>128</v>
      </c>
      <c r="BD92" s="25" t="s">
        <v>128</v>
      </c>
      <c r="BE92" s="25" t="s">
        <v>128</v>
      </c>
      <c r="BF92" s="25" t="s">
        <v>128</v>
      </c>
      <c r="BG92" s="25" t="s">
        <v>128</v>
      </c>
      <c r="BH92" s="25" t="s">
        <v>113</v>
      </c>
      <c r="BI92" s="23" t="s">
        <v>128</v>
      </c>
      <c r="BJ92" t="s">
        <v>4363</v>
      </c>
      <c r="BK92" s="23" t="s">
        <v>395</v>
      </c>
      <c r="BL92" s="27"/>
    </row>
    <row r="93" spans="1:64" ht="15">
      <c r="A93" s="28">
        <v>133</v>
      </c>
      <c r="B93" s="23" t="s">
        <v>396</v>
      </c>
      <c r="C93" s="28" t="s">
        <v>1471</v>
      </c>
      <c r="D93" s="27" t="s">
        <v>392</v>
      </c>
      <c r="E93" s="42">
        <v>3</v>
      </c>
      <c r="F93" s="25" t="s">
        <v>109</v>
      </c>
      <c r="G93" s="25" t="s">
        <v>128</v>
      </c>
      <c r="H93" s="25" t="s">
        <v>128</v>
      </c>
      <c r="I93" s="29" t="s">
        <v>2403</v>
      </c>
      <c r="J93" s="43" t="s">
        <v>3635</v>
      </c>
      <c r="K93" s="27" t="s">
        <v>908</v>
      </c>
      <c r="L93" s="29">
        <v>93.176000000000002</v>
      </c>
      <c r="M93" s="29">
        <v>93.231999999999999</v>
      </c>
      <c r="N93" s="29">
        <v>4.251413206701911</v>
      </c>
      <c r="O93" s="30">
        <v>2.5</v>
      </c>
      <c r="P93" s="27" t="s">
        <v>106</v>
      </c>
      <c r="Q93" s="31">
        <v>2</v>
      </c>
      <c r="R93" s="25" t="s">
        <v>4398</v>
      </c>
      <c r="S93" s="25" t="s">
        <v>109</v>
      </c>
      <c r="T93" s="25" t="s">
        <v>3132</v>
      </c>
      <c r="U93" s="25" t="s">
        <v>128</v>
      </c>
      <c r="V93" s="23" t="s">
        <v>76</v>
      </c>
      <c r="W93" s="23" t="s">
        <v>1212</v>
      </c>
      <c r="X93" s="23" t="s">
        <v>4368</v>
      </c>
      <c r="Y93" s="23" t="s">
        <v>1301</v>
      </c>
      <c r="Z93" s="23" t="s">
        <v>1276</v>
      </c>
      <c r="AA93" s="23" t="s">
        <v>107</v>
      </c>
      <c r="AB93" s="23" t="s">
        <v>2700</v>
      </c>
      <c r="AC93" s="25">
        <v>4.2630136986301368</v>
      </c>
      <c r="AD93" s="32">
        <v>750000000</v>
      </c>
      <c r="AE93" s="33">
        <f>VLOOKUP(J93,Library!A:B,2,0)</f>
        <v>1</v>
      </c>
      <c r="AF93" s="33">
        <f>VLOOKUP(J93,Library!A:G,7,0)</f>
        <v>3</v>
      </c>
      <c r="AG93" s="28">
        <f>VLOOKUP(V93,Library!W:X,2,0)</f>
        <v>3</v>
      </c>
      <c r="AH93" s="28">
        <f>VLOOKUP(W93,Library!Y:Z,2,0)</f>
        <v>3</v>
      </c>
      <c r="AI93" s="28">
        <f>VLOOKUP(X93,Library!AA:AB,2,0)</f>
        <v>3</v>
      </c>
      <c r="AJ93" s="33">
        <f>IF(MAX(AG93,AH93,AI93)=0,VLOOKUP(I93,Library!$J:$P,7,0),MAX(AG93,AH93,AI93))</f>
        <v>3</v>
      </c>
      <c r="AK93" s="33">
        <f t="shared" si="6"/>
        <v>3</v>
      </c>
      <c r="AL93" s="33">
        <f>VLOOKUP(AA93,Library!T:U,2,0)</f>
        <v>1</v>
      </c>
      <c r="AM93" s="34">
        <f t="shared" si="7"/>
        <v>2.2000000000000002</v>
      </c>
      <c r="AN93" s="33">
        <f t="shared" si="8"/>
        <v>3</v>
      </c>
      <c r="AO93" s="28" t="s">
        <v>173</v>
      </c>
      <c r="AP93" s="25" t="s">
        <v>128</v>
      </c>
      <c r="AQ93" s="28" t="s">
        <v>405</v>
      </c>
      <c r="AR93" s="28" t="s">
        <v>406</v>
      </c>
      <c r="AS93" s="28" t="s">
        <v>2278</v>
      </c>
      <c r="AT93" s="23" t="s">
        <v>3132</v>
      </c>
      <c r="AU93" s="23" t="s">
        <v>35</v>
      </c>
      <c r="AV93" s="25" t="s">
        <v>128</v>
      </c>
      <c r="AW93" s="25" t="s">
        <v>128</v>
      </c>
      <c r="AX93" s="25" t="s">
        <v>128</v>
      </c>
      <c r="AY93" s="25" t="s">
        <v>128</v>
      </c>
      <c r="AZ93" s="25" t="s">
        <v>128</v>
      </c>
      <c r="BA93" s="25" t="s">
        <v>128</v>
      </c>
      <c r="BB93" s="25" t="s">
        <v>128</v>
      </c>
      <c r="BC93" s="25" t="s">
        <v>128</v>
      </c>
      <c r="BD93" s="25" t="s">
        <v>128</v>
      </c>
      <c r="BE93" s="25" t="s">
        <v>128</v>
      </c>
      <c r="BF93" s="25" t="s">
        <v>128</v>
      </c>
      <c r="BG93" s="25" t="s">
        <v>128</v>
      </c>
      <c r="BH93" s="25" t="s">
        <v>113</v>
      </c>
      <c r="BI93" s="23" t="s">
        <v>128</v>
      </c>
      <c r="BJ93" t="s">
        <v>1348</v>
      </c>
      <c r="BK93" s="23" t="s">
        <v>396</v>
      </c>
      <c r="BL93" s="27"/>
    </row>
    <row r="94" spans="1:64" ht="15">
      <c r="A94" s="28">
        <v>134</v>
      </c>
      <c r="B94" s="23" t="s">
        <v>397</v>
      </c>
      <c r="C94" s="28" t="s">
        <v>1472</v>
      </c>
      <c r="D94" s="27" t="s">
        <v>392</v>
      </c>
      <c r="E94" s="42">
        <v>3</v>
      </c>
      <c r="F94" s="25" t="s">
        <v>109</v>
      </c>
      <c r="G94" s="25" t="s">
        <v>128</v>
      </c>
      <c r="H94" s="25" t="s">
        <v>128</v>
      </c>
      <c r="I94" s="29" t="s">
        <v>2399</v>
      </c>
      <c r="J94" s="43" t="s">
        <v>3635</v>
      </c>
      <c r="K94" s="27" t="s">
        <v>908</v>
      </c>
      <c r="L94" s="29">
        <v>91.456999999999994</v>
      </c>
      <c r="M94" s="29">
        <v>91.537999999999997</v>
      </c>
      <c r="N94" s="29">
        <v>4.3343773231041789</v>
      </c>
      <c r="O94" s="30">
        <v>2.5</v>
      </c>
      <c r="P94" s="27" t="s">
        <v>106</v>
      </c>
      <c r="Q94" s="31">
        <v>2</v>
      </c>
      <c r="R94" s="25" t="s">
        <v>2696</v>
      </c>
      <c r="S94" s="25" t="s">
        <v>109</v>
      </c>
      <c r="T94" s="25" t="s">
        <v>3133</v>
      </c>
      <c r="U94" s="25" t="s">
        <v>128</v>
      </c>
      <c r="V94" s="23" t="s">
        <v>76</v>
      </c>
      <c r="W94" s="23" t="s">
        <v>1212</v>
      </c>
      <c r="X94" s="23" t="s">
        <v>4368</v>
      </c>
      <c r="Y94" s="23" t="s">
        <v>1301</v>
      </c>
      <c r="Z94" s="23" t="s">
        <v>1276</v>
      </c>
      <c r="AA94" s="23" t="s">
        <v>107</v>
      </c>
      <c r="AB94" s="23" t="s">
        <v>2701</v>
      </c>
      <c r="AC94" s="25">
        <v>5.2</v>
      </c>
      <c r="AD94" s="32">
        <v>850000000</v>
      </c>
      <c r="AE94" s="33">
        <f>VLOOKUP(J94,Library!A:B,2,0)</f>
        <v>1</v>
      </c>
      <c r="AF94" s="33">
        <f>VLOOKUP(J94,Library!A:G,7,0)</f>
        <v>3</v>
      </c>
      <c r="AG94" s="28">
        <f>VLOOKUP(V94,Library!W:X,2,0)</f>
        <v>3</v>
      </c>
      <c r="AH94" s="28">
        <f>VLOOKUP(W94,Library!Y:Z,2,0)</f>
        <v>3</v>
      </c>
      <c r="AI94" s="28">
        <f>VLOOKUP(X94,Library!AA:AB,2,0)</f>
        <v>3</v>
      </c>
      <c r="AJ94" s="33">
        <f>IF(MAX(AG94,AH94,AI94)=0,VLOOKUP(I94,Library!$J:$P,7,0),MAX(AG94,AH94,AI94))</f>
        <v>3</v>
      </c>
      <c r="AK94" s="33">
        <f t="shared" si="6"/>
        <v>4</v>
      </c>
      <c r="AL94" s="33">
        <f>VLOOKUP(AA94,Library!T:U,2,0)</f>
        <v>1</v>
      </c>
      <c r="AM94" s="34">
        <f t="shared" si="7"/>
        <v>2.2999999999999998</v>
      </c>
      <c r="AN94" s="33">
        <f t="shared" si="8"/>
        <v>3</v>
      </c>
      <c r="AO94" s="28" t="s">
        <v>173</v>
      </c>
      <c r="AP94" s="25" t="s">
        <v>128</v>
      </c>
      <c r="AQ94" s="28" t="s">
        <v>405</v>
      </c>
      <c r="AR94" s="28" t="s">
        <v>406</v>
      </c>
      <c r="AS94" s="28" t="s">
        <v>2278</v>
      </c>
      <c r="AT94" s="23" t="s">
        <v>3133</v>
      </c>
      <c r="AU94" s="23" t="s">
        <v>35</v>
      </c>
      <c r="AV94" s="25" t="s">
        <v>128</v>
      </c>
      <c r="AW94" s="25" t="s">
        <v>128</v>
      </c>
      <c r="AX94" s="25" t="s">
        <v>128</v>
      </c>
      <c r="AY94" s="25" t="s">
        <v>128</v>
      </c>
      <c r="AZ94" s="25" t="s">
        <v>128</v>
      </c>
      <c r="BA94" s="25" t="s">
        <v>128</v>
      </c>
      <c r="BB94" s="25" t="s">
        <v>128</v>
      </c>
      <c r="BC94" s="25" t="s">
        <v>128</v>
      </c>
      <c r="BD94" s="25" t="s">
        <v>128</v>
      </c>
      <c r="BE94" s="25" t="s">
        <v>128</v>
      </c>
      <c r="BF94" s="25" t="s">
        <v>128</v>
      </c>
      <c r="BG94" s="25" t="s">
        <v>128</v>
      </c>
      <c r="BH94" s="25" t="s">
        <v>113</v>
      </c>
      <c r="BI94" s="23" t="s">
        <v>128</v>
      </c>
      <c r="BJ94" t="s">
        <v>1348</v>
      </c>
      <c r="BK94" s="23" t="s">
        <v>397</v>
      </c>
      <c r="BL94" s="27"/>
    </row>
    <row r="95" spans="1:64" ht="15">
      <c r="A95" s="28">
        <v>135</v>
      </c>
      <c r="B95" s="23" t="s">
        <v>398</v>
      </c>
      <c r="C95" s="28" t="s">
        <v>1473</v>
      </c>
      <c r="D95" s="27" t="s">
        <v>392</v>
      </c>
      <c r="E95" s="42">
        <v>3</v>
      </c>
      <c r="F95" s="25" t="s">
        <v>109</v>
      </c>
      <c r="G95" s="25" t="s">
        <v>128</v>
      </c>
      <c r="H95" s="25" t="s">
        <v>128</v>
      </c>
      <c r="I95" s="29" t="s">
        <v>2399</v>
      </c>
      <c r="J95" s="43" t="s">
        <v>3635</v>
      </c>
      <c r="K95" s="27" t="s">
        <v>908</v>
      </c>
      <c r="L95" s="29">
        <v>77.3</v>
      </c>
      <c r="M95" s="29">
        <v>77.441000000000003</v>
      </c>
      <c r="N95" s="29">
        <v>5.3052216164202726</v>
      </c>
      <c r="O95" s="30">
        <v>3.125</v>
      </c>
      <c r="P95" s="27" t="s">
        <v>106</v>
      </c>
      <c r="Q95" s="31">
        <v>2</v>
      </c>
      <c r="R95" s="25" t="s">
        <v>2696</v>
      </c>
      <c r="S95" s="25" t="s">
        <v>109</v>
      </c>
      <c r="T95" s="25" t="s">
        <v>3134</v>
      </c>
      <c r="U95" s="25" t="s">
        <v>128</v>
      </c>
      <c r="V95" s="23" t="s">
        <v>76</v>
      </c>
      <c r="W95" s="23" t="s">
        <v>1212</v>
      </c>
      <c r="X95" s="23" t="s">
        <v>4368</v>
      </c>
      <c r="Y95" s="23" t="s">
        <v>1301</v>
      </c>
      <c r="Z95" s="23" t="s">
        <v>1276</v>
      </c>
      <c r="AA95" s="23" t="s">
        <v>107</v>
      </c>
      <c r="AB95" s="23" t="s">
        <v>2702</v>
      </c>
      <c r="AC95" s="25">
        <v>15.208219178082192</v>
      </c>
      <c r="AD95" s="32">
        <v>650000000</v>
      </c>
      <c r="AE95" s="33">
        <f>VLOOKUP(J95,Library!A:B,2,0)</f>
        <v>1</v>
      </c>
      <c r="AF95" s="33">
        <f>VLOOKUP(J95,Library!A:G,7,0)</f>
        <v>3</v>
      </c>
      <c r="AG95" s="28">
        <f>VLOOKUP(V95,Library!W:X,2,0)</f>
        <v>3</v>
      </c>
      <c r="AH95" s="28">
        <f>VLOOKUP(W95,Library!Y:Z,2,0)</f>
        <v>3</v>
      </c>
      <c r="AI95" s="28">
        <f>VLOOKUP(X95,Library!AA:AB,2,0)</f>
        <v>3</v>
      </c>
      <c r="AJ95" s="33">
        <f>IF(MAX(AG95,AH95,AI95)=0,VLOOKUP(I95,Library!$J:$P,7,0),MAX(AG95,AH95,AI95))</f>
        <v>3</v>
      </c>
      <c r="AK95" s="33">
        <f t="shared" si="6"/>
        <v>5</v>
      </c>
      <c r="AL95" s="33">
        <f>VLOOKUP(AA95,Library!T:U,2,0)</f>
        <v>1</v>
      </c>
      <c r="AM95" s="34">
        <f t="shared" si="7"/>
        <v>2.4</v>
      </c>
      <c r="AN95" s="33">
        <f t="shared" si="8"/>
        <v>3</v>
      </c>
      <c r="AO95" s="28" t="s">
        <v>173</v>
      </c>
      <c r="AP95" s="25" t="s">
        <v>128</v>
      </c>
      <c r="AQ95" s="28" t="s">
        <v>405</v>
      </c>
      <c r="AR95" s="28" t="s">
        <v>406</v>
      </c>
      <c r="AS95" s="28" t="s">
        <v>2278</v>
      </c>
      <c r="AT95" s="23" t="s">
        <v>3134</v>
      </c>
      <c r="AU95" s="23" t="s">
        <v>35</v>
      </c>
      <c r="AV95" s="25" t="s">
        <v>128</v>
      </c>
      <c r="AW95" s="25" t="s">
        <v>128</v>
      </c>
      <c r="AX95" s="25" t="s">
        <v>128</v>
      </c>
      <c r="AY95" s="25" t="s">
        <v>128</v>
      </c>
      <c r="AZ95" s="25" t="s">
        <v>128</v>
      </c>
      <c r="BA95" s="25" t="s">
        <v>128</v>
      </c>
      <c r="BB95" s="25" t="s">
        <v>128</v>
      </c>
      <c r="BC95" s="25" t="s">
        <v>128</v>
      </c>
      <c r="BD95" s="25" t="s">
        <v>128</v>
      </c>
      <c r="BE95" s="25" t="s">
        <v>128</v>
      </c>
      <c r="BF95" s="25" t="s">
        <v>128</v>
      </c>
      <c r="BG95" s="25" t="s">
        <v>128</v>
      </c>
      <c r="BH95" s="25" t="s">
        <v>113</v>
      </c>
      <c r="BI95" s="23" t="s">
        <v>128</v>
      </c>
      <c r="BJ95" t="s">
        <v>1348</v>
      </c>
      <c r="BK95" s="23" t="s">
        <v>398</v>
      </c>
      <c r="BL95" s="27"/>
    </row>
    <row r="96" spans="1:64" ht="15">
      <c r="A96" s="28">
        <v>136</v>
      </c>
      <c r="B96" s="23" t="s">
        <v>399</v>
      </c>
      <c r="C96" s="28" t="s">
        <v>1474</v>
      </c>
      <c r="D96" s="27" t="s">
        <v>392</v>
      </c>
      <c r="E96" s="42">
        <v>3</v>
      </c>
      <c r="F96" s="25" t="s">
        <v>109</v>
      </c>
      <c r="G96" s="25" t="s">
        <v>128</v>
      </c>
      <c r="H96" s="25" t="s">
        <v>128</v>
      </c>
      <c r="I96" s="29" t="s">
        <v>2402</v>
      </c>
      <c r="J96" s="43" t="s">
        <v>3635</v>
      </c>
      <c r="K96" s="27" t="s">
        <v>908</v>
      </c>
      <c r="L96" s="29">
        <v>72.912999999999997</v>
      </c>
      <c r="M96" s="29">
        <v>73.081999999999994</v>
      </c>
      <c r="N96" s="29">
        <v>5.4077413936007801</v>
      </c>
      <c r="O96" s="30">
        <v>3.375</v>
      </c>
      <c r="P96" s="27" t="s">
        <v>106</v>
      </c>
      <c r="Q96" s="31">
        <v>2</v>
      </c>
      <c r="R96" s="25" t="s">
        <v>4397</v>
      </c>
      <c r="S96" s="25" t="s">
        <v>109</v>
      </c>
      <c r="T96" s="25" t="s">
        <v>3135</v>
      </c>
      <c r="U96" s="25" t="s">
        <v>128</v>
      </c>
      <c r="V96" s="23" t="s">
        <v>76</v>
      </c>
      <c r="W96" s="23" t="s">
        <v>1212</v>
      </c>
      <c r="X96" s="23" t="s">
        <v>4368</v>
      </c>
      <c r="Y96" s="23" t="s">
        <v>1301</v>
      </c>
      <c r="Z96" s="23" t="s">
        <v>1276</v>
      </c>
      <c r="AA96" s="23" t="s">
        <v>107</v>
      </c>
      <c r="AB96" s="23" t="s">
        <v>2703</v>
      </c>
      <c r="AC96" s="25">
        <v>23.608219178082191</v>
      </c>
      <c r="AD96" s="32">
        <v>750000000</v>
      </c>
      <c r="AE96" s="33">
        <f>VLOOKUP(J96,Library!A:B,2,0)</f>
        <v>1</v>
      </c>
      <c r="AF96" s="33">
        <f>VLOOKUP(J96,Library!A:G,7,0)</f>
        <v>3</v>
      </c>
      <c r="AG96" s="28">
        <f>VLOOKUP(V96,Library!W:X,2,0)</f>
        <v>3</v>
      </c>
      <c r="AH96" s="28">
        <f>VLOOKUP(W96,Library!Y:Z,2,0)</f>
        <v>3</v>
      </c>
      <c r="AI96" s="28">
        <f>VLOOKUP(X96,Library!AA:AB,2,0)</f>
        <v>3</v>
      </c>
      <c r="AJ96" s="33">
        <f>IF(MAX(AG96,AH96,AI96)=0,VLOOKUP(I96,Library!$J:$P,7,0),MAX(AG96,AH96,AI96))</f>
        <v>3</v>
      </c>
      <c r="AK96" s="33">
        <f t="shared" si="6"/>
        <v>5</v>
      </c>
      <c r="AL96" s="33">
        <f>VLOOKUP(AA96,Library!T:U,2,0)</f>
        <v>1</v>
      </c>
      <c r="AM96" s="34">
        <f t="shared" si="7"/>
        <v>2.4</v>
      </c>
      <c r="AN96" s="33">
        <f t="shared" si="8"/>
        <v>3</v>
      </c>
      <c r="AO96" s="28" t="s">
        <v>173</v>
      </c>
      <c r="AP96" s="25" t="s">
        <v>128</v>
      </c>
      <c r="AQ96" s="28" t="s">
        <v>405</v>
      </c>
      <c r="AR96" s="28" t="s">
        <v>406</v>
      </c>
      <c r="AS96" s="28" t="s">
        <v>2278</v>
      </c>
      <c r="AT96" s="23" t="s">
        <v>3135</v>
      </c>
      <c r="AU96" s="23" t="s">
        <v>35</v>
      </c>
      <c r="AV96" s="25" t="s">
        <v>128</v>
      </c>
      <c r="AW96" s="25" t="s">
        <v>128</v>
      </c>
      <c r="AX96" s="25" t="s">
        <v>128</v>
      </c>
      <c r="AY96" s="25" t="s">
        <v>128</v>
      </c>
      <c r="AZ96" s="25" t="s">
        <v>128</v>
      </c>
      <c r="BA96" s="25" t="s">
        <v>128</v>
      </c>
      <c r="BB96" s="25" t="s">
        <v>128</v>
      </c>
      <c r="BC96" s="25" t="s">
        <v>128</v>
      </c>
      <c r="BD96" s="25" t="s">
        <v>128</v>
      </c>
      <c r="BE96" s="25" t="s">
        <v>128</v>
      </c>
      <c r="BF96" s="25" t="s">
        <v>128</v>
      </c>
      <c r="BG96" s="25" t="s">
        <v>128</v>
      </c>
      <c r="BH96" s="25" t="s">
        <v>113</v>
      </c>
      <c r="BI96" s="23" t="s">
        <v>128</v>
      </c>
      <c r="BJ96" t="s">
        <v>4363</v>
      </c>
      <c r="BK96" s="23" t="s">
        <v>399</v>
      </c>
      <c r="BL96" s="27"/>
    </row>
    <row r="97" spans="1:64" ht="15">
      <c r="A97" s="28">
        <v>137</v>
      </c>
      <c r="B97" s="23" t="s">
        <v>400</v>
      </c>
      <c r="C97" s="28" t="s">
        <v>1475</v>
      </c>
      <c r="D97" s="27" t="s">
        <v>392</v>
      </c>
      <c r="E97" s="42">
        <v>3</v>
      </c>
      <c r="F97" s="25" t="s">
        <v>109</v>
      </c>
      <c r="G97" s="25" t="s">
        <v>128</v>
      </c>
      <c r="H97" s="25" t="s">
        <v>128</v>
      </c>
      <c r="I97" s="29" t="s">
        <v>2403</v>
      </c>
      <c r="J97" s="43" t="s">
        <v>3635</v>
      </c>
      <c r="K97" s="27" t="s">
        <v>908</v>
      </c>
      <c r="L97" s="29">
        <v>72.63</v>
      </c>
      <c r="M97" s="29">
        <v>72.793999999999997</v>
      </c>
      <c r="N97" s="29">
        <v>5.3993935512950362</v>
      </c>
      <c r="O97" s="30">
        <v>3.375</v>
      </c>
      <c r="P97" s="27" t="s">
        <v>106</v>
      </c>
      <c r="Q97" s="31">
        <v>2</v>
      </c>
      <c r="R97" s="25" t="s">
        <v>4398</v>
      </c>
      <c r="S97" s="25" t="s">
        <v>109</v>
      </c>
      <c r="T97" s="25" t="s">
        <v>3136</v>
      </c>
      <c r="U97" s="25" t="s">
        <v>128</v>
      </c>
      <c r="V97" s="23" t="s">
        <v>76</v>
      </c>
      <c r="W97" s="23" t="s">
        <v>1212</v>
      </c>
      <c r="X97" s="23" t="s">
        <v>4368</v>
      </c>
      <c r="Y97" s="23" t="s">
        <v>1301</v>
      </c>
      <c r="Z97" s="23" t="s">
        <v>1276</v>
      </c>
      <c r="AA97" s="23" t="s">
        <v>107</v>
      </c>
      <c r="AB97" s="23" t="s">
        <v>2704</v>
      </c>
      <c r="AC97" s="25">
        <v>24.276712328767122</v>
      </c>
      <c r="AD97" s="32">
        <v>750000000</v>
      </c>
      <c r="AE97" s="33">
        <f>VLOOKUP(J97,Library!A:B,2,0)</f>
        <v>1</v>
      </c>
      <c r="AF97" s="33">
        <f>VLOOKUP(J97,Library!A:G,7,0)</f>
        <v>3</v>
      </c>
      <c r="AG97" s="28">
        <f>VLOOKUP(V97,Library!W:X,2,0)</f>
        <v>3</v>
      </c>
      <c r="AH97" s="28">
        <f>VLOOKUP(W97,Library!Y:Z,2,0)</f>
        <v>3</v>
      </c>
      <c r="AI97" s="28">
        <f>VLOOKUP(X97,Library!AA:AB,2,0)</f>
        <v>3</v>
      </c>
      <c r="AJ97" s="33">
        <f>IF(MAX(AG97,AH97,AI97)=0,VLOOKUP(I97,Library!$J:$P,7,0),MAX(AG97,AH97,AI97))</f>
        <v>3</v>
      </c>
      <c r="AK97" s="33">
        <f t="shared" si="6"/>
        <v>5</v>
      </c>
      <c r="AL97" s="33">
        <f>VLOOKUP(AA97,Library!T:U,2,0)</f>
        <v>1</v>
      </c>
      <c r="AM97" s="34">
        <f t="shared" si="7"/>
        <v>2.4</v>
      </c>
      <c r="AN97" s="33">
        <f t="shared" si="8"/>
        <v>3</v>
      </c>
      <c r="AO97" s="28" t="s">
        <v>173</v>
      </c>
      <c r="AP97" s="25" t="s">
        <v>128</v>
      </c>
      <c r="AQ97" s="28" t="s">
        <v>405</v>
      </c>
      <c r="AR97" s="28" t="s">
        <v>406</v>
      </c>
      <c r="AS97" s="28" t="s">
        <v>2278</v>
      </c>
      <c r="AT97" s="23" t="s">
        <v>3136</v>
      </c>
      <c r="AU97" s="23" t="s">
        <v>35</v>
      </c>
      <c r="AV97" s="25" t="s">
        <v>128</v>
      </c>
      <c r="AW97" s="25" t="s">
        <v>128</v>
      </c>
      <c r="AX97" s="25" t="s">
        <v>128</v>
      </c>
      <c r="AY97" s="25" t="s">
        <v>128</v>
      </c>
      <c r="AZ97" s="25" t="s">
        <v>128</v>
      </c>
      <c r="BA97" s="25" t="s">
        <v>128</v>
      </c>
      <c r="BB97" s="25" t="s">
        <v>128</v>
      </c>
      <c r="BC97" s="25" t="s">
        <v>128</v>
      </c>
      <c r="BD97" s="25" t="s">
        <v>128</v>
      </c>
      <c r="BE97" s="25" t="s">
        <v>128</v>
      </c>
      <c r="BF97" s="25" t="s">
        <v>128</v>
      </c>
      <c r="BG97" s="25" t="s">
        <v>128</v>
      </c>
      <c r="BH97" s="25" t="s">
        <v>113</v>
      </c>
      <c r="BI97" s="23" t="s">
        <v>128</v>
      </c>
      <c r="BJ97" t="s">
        <v>1348</v>
      </c>
      <c r="BK97" s="23" t="s">
        <v>400</v>
      </c>
      <c r="BL97" s="27"/>
    </row>
    <row r="98" spans="1:64" ht="15">
      <c r="A98" s="28">
        <v>139</v>
      </c>
      <c r="B98" s="23" t="s">
        <v>401</v>
      </c>
      <c r="C98" s="28" t="s">
        <v>1476</v>
      </c>
      <c r="D98" s="27" t="s">
        <v>392</v>
      </c>
      <c r="E98" s="42">
        <v>3</v>
      </c>
      <c r="F98" s="25" t="s">
        <v>128</v>
      </c>
      <c r="G98" s="25" t="s">
        <v>109</v>
      </c>
      <c r="H98" s="25" t="s">
        <v>128</v>
      </c>
      <c r="I98" s="29" t="s">
        <v>2404</v>
      </c>
      <c r="J98" s="43" t="s">
        <v>1376</v>
      </c>
      <c r="K98" s="27" t="s">
        <v>908</v>
      </c>
      <c r="L98" s="29">
        <v>104.86499999999999</v>
      </c>
      <c r="M98" s="29">
        <v>104.956</v>
      </c>
      <c r="N98" s="29">
        <v>4.0486497795115337</v>
      </c>
      <c r="O98" s="30">
        <v>7.5</v>
      </c>
      <c r="P98" s="27" t="s">
        <v>106</v>
      </c>
      <c r="Q98" s="31">
        <v>2</v>
      </c>
      <c r="R98" s="25" t="s">
        <v>4399</v>
      </c>
      <c r="S98" s="25" t="s">
        <v>128</v>
      </c>
      <c r="T98" s="25" t="s">
        <v>4374</v>
      </c>
      <c r="U98" s="25" t="s">
        <v>128</v>
      </c>
      <c r="V98" s="23" t="s">
        <v>76</v>
      </c>
      <c r="W98" s="23" t="s">
        <v>1212</v>
      </c>
      <c r="X98" s="23" t="s">
        <v>4368</v>
      </c>
      <c r="Y98" s="23" t="s">
        <v>1301</v>
      </c>
      <c r="Z98" s="23" t="s">
        <v>1291</v>
      </c>
      <c r="AA98" s="23" t="s">
        <v>107</v>
      </c>
      <c r="AB98" s="23" t="s">
        <v>2705</v>
      </c>
      <c r="AC98" s="25">
        <v>1.4931506849315068</v>
      </c>
      <c r="AD98" s="32">
        <v>500000000</v>
      </c>
      <c r="AE98" s="33">
        <f>VLOOKUP(J98,Library!A:B,2,0)</f>
        <v>3</v>
      </c>
      <c r="AF98" s="33">
        <f>VLOOKUP(J98,Library!A:G,7,0)</f>
        <v>3</v>
      </c>
      <c r="AG98" s="28">
        <f>VLOOKUP(V98,Library!W:X,2,0)</f>
        <v>3</v>
      </c>
      <c r="AH98" s="28">
        <f>VLOOKUP(W98,Library!Y:Z,2,0)</f>
        <v>3</v>
      </c>
      <c r="AI98" s="28">
        <f>VLOOKUP(X98,Library!AA:AB,2,0)</f>
        <v>3</v>
      </c>
      <c r="AJ98" s="33">
        <f>IF(MAX(AG98,AH98,AI98)=0,VLOOKUP(I98,Library!$J:$P,7,0),MAX(AG98,AH98,AI98))</f>
        <v>3</v>
      </c>
      <c r="AK98" s="33">
        <f t="shared" si="6"/>
        <v>3</v>
      </c>
      <c r="AL98" s="33">
        <f>VLOOKUP(AA98,Library!T:U,2,0)</f>
        <v>1</v>
      </c>
      <c r="AM98" s="34">
        <f t="shared" si="7"/>
        <v>2.8999999999999995</v>
      </c>
      <c r="AN98" s="33">
        <f t="shared" si="8"/>
        <v>3</v>
      </c>
      <c r="AO98" s="28" t="s">
        <v>578</v>
      </c>
      <c r="AP98" s="25" t="s">
        <v>128</v>
      </c>
      <c r="AQ98" s="28" t="s">
        <v>405</v>
      </c>
      <c r="AR98" s="28" t="s">
        <v>3137</v>
      </c>
      <c r="AS98" s="28" t="s">
        <v>2279</v>
      </c>
      <c r="AT98" s="23" t="s">
        <v>113</v>
      </c>
      <c r="AU98" s="23" t="s">
        <v>114</v>
      </c>
      <c r="AV98" s="25" t="s">
        <v>128</v>
      </c>
      <c r="AW98" s="25" t="s">
        <v>128</v>
      </c>
      <c r="AX98" s="25" t="s">
        <v>128</v>
      </c>
      <c r="AY98" s="25" t="s">
        <v>128</v>
      </c>
      <c r="AZ98" s="25" t="s">
        <v>128</v>
      </c>
      <c r="BA98" s="25" t="s">
        <v>128</v>
      </c>
      <c r="BB98" s="25" t="s">
        <v>128</v>
      </c>
      <c r="BC98" s="25" t="s">
        <v>128</v>
      </c>
      <c r="BD98" s="25" t="s">
        <v>128</v>
      </c>
      <c r="BE98" s="25" t="s">
        <v>128</v>
      </c>
      <c r="BF98" s="25" t="s">
        <v>128</v>
      </c>
      <c r="BG98" s="25" t="s">
        <v>109</v>
      </c>
      <c r="BH98" s="25" t="s">
        <v>113</v>
      </c>
      <c r="BI98" s="23" t="s">
        <v>128</v>
      </c>
      <c r="BJ98" t="s">
        <v>4363</v>
      </c>
      <c r="BK98" s="23" t="s">
        <v>401</v>
      </c>
      <c r="BL98" s="23"/>
    </row>
    <row r="99" spans="1:64" ht="15">
      <c r="A99" s="28">
        <v>140</v>
      </c>
      <c r="B99" s="23" t="s">
        <v>402</v>
      </c>
      <c r="C99" s="28" t="s">
        <v>1477</v>
      </c>
      <c r="D99" s="27" t="s">
        <v>392</v>
      </c>
      <c r="E99" s="42">
        <v>4</v>
      </c>
      <c r="F99" s="25" t="s">
        <v>128</v>
      </c>
      <c r="G99" s="25" t="s">
        <v>109</v>
      </c>
      <c r="H99" s="25" t="s">
        <v>128</v>
      </c>
      <c r="I99" s="29" t="s">
        <v>2405</v>
      </c>
      <c r="J99" s="43" t="s">
        <v>1376</v>
      </c>
      <c r="K99" s="27" t="s">
        <v>908</v>
      </c>
      <c r="L99" s="29">
        <v>116.952</v>
      </c>
      <c r="M99" s="29">
        <v>117.062</v>
      </c>
      <c r="N99" s="29">
        <v>4.8022292696945819</v>
      </c>
      <c r="O99" s="30">
        <v>7.45</v>
      </c>
      <c r="P99" s="27" t="s">
        <v>106</v>
      </c>
      <c r="Q99" s="31">
        <v>2</v>
      </c>
      <c r="R99" s="25" t="s">
        <v>4400</v>
      </c>
      <c r="S99" s="25" t="s">
        <v>128</v>
      </c>
      <c r="T99" s="25" t="s">
        <v>4374</v>
      </c>
      <c r="U99" s="25" t="s">
        <v>128</v>
      </c>
      <c r="V99" s="23" t="s">
        <v>76</v>
      </c>
      <c r="W99" s="23" t="s">
        <v>1212</v>
      </c>
      <c r="X99" s="23" t="s">
        <v>4368</v>
      </c>
      <c r="Y99" s="23" t="s">
        <v>1301</v>
      </c>
      <c r="Z99" s="23" t="s">
        <v>1291</v>
      </c>
      <c r="AA99" s="23" t="s">
        <v>107</v>
      </c>
      <c r="AB99" s="23" t="s">
        <v>2706</v>
      </c>
      <c r="AC99" s="25">
        <v>7.8136986301369866</v>
      </c>
      <c r="AD99" s="32">
        <v>1500000000</v>
      </c>
      <c r="AE99" s="33">
        <f>VLOOKUP(J99,Library!A:B,2,0)</f>
        <v>3</v>
      </c>
      <c r="AF99" s="33">
        <f>VLOOKUP(J99,Library!A:G,7,0)</f>
        <v>3</v>
      </c>
      <c r="AG99" s="28">
        <f>VLOOKUP(V99,Library!W:X,2,0)</f>
        <v>3</v>
      </c>
      <c r="AH99" s="28">
        <f>VLOOKUP(W99,Library!Y:Z,2,0)</f>
        <v>3</v>
      </c>
      <c r="AI99" s="28">
        <f>VLOOKUP(X99,Library!AA:AB,2,0)</f>
        <v>3</v>
      </c>
      <c r="AJ99" s="33">
        <f>IF(MAX(AG99,AH99,AI99)=0,VLOOKUP(I99,Library!$J:$P,7,0),MAX(AG99,AH99,AI99))</f>
        <v>3</v>
      </c>
      <c r="AK99" s="33">
        <f t="shared" si="6"/>
        <v>4</v>
      </c>
      <c r="AL99" s="33">
        <f>VLOOKUP(AA99,Library!T:U,2,0)</f>
        <v>1</v>
      </c>
      <c r="AM99" s="34">
        <f t="shared" si="7"/>
        <v>2.9999999999999996</v>
      </c>
      <c r="AN99" s="33">
        <f t="shared" si="8"/>
        <v>4</v>
      </c>
      <c r="AO99" s="28" t="s">
        <v>136</v>
      </c>
      <c r="AP99" s="25" t="s">
        <v>128</v>
      </c>
      <c r="AQ99" s="28" t="s">
        <v>405</v>
      </c>
      <c r="AR99" s="28" t="s">
        <v>3137</v>
      </c>
      <c r="AS99" s="28" t="s">
        <v>2279</v>
      </c>
      <c r="AT99" s="23" t="s">
        <v>113</v>
      </c>
      <c r="AU99" s="23" t="s">
        <v>114</v>
      </c>
      <c r="AV99" s="25" t="s">
        <v>128</v>
      </c>
      <c r="AW99" s="25" t="s">
        <v>128</v>
      </c>
      <c r="AX99" s="25" t="s">
        <v>128</v>
      </c>
      <c r="AY99" s="25" t="s">
        <v>128</v>
      </c>
      <c r="AZ99" s="25" t="s">
        <v>128</v>
      </c>
      <c r="BA99" s="25" t="s">
        <v>128</v>
      </c>
      <c r="BB99" s="25" t="s">
        <v>128</v>
      </c>
      <c r="BC99" s="25" t="s">
        <v>128</v>
      </c>
      <c r="BD99" s="25" t="s">
        <v>128</v>
      </c>
      <c r="BE99" s="25" t="s">
        <v>128</v>
      </c>
      <c r="BF99" s="25" t="s">
        <v>128</v>
      </c>
      <c r="BG99" s="25" t="s">
        <v>109</v>
      </c>
      <c r="BH99" s="25" t="s">
        <v>113</v>
      </c>
      <c r="BI99" s="23" t="s">
        <v>128</v>
      </c>
      <c r="BJ99" t="s">
        <v>4363</v>
      </c>
      <c r="BK99" s="23" t="s">
        <v>402</v>
      </c>
      <c r="BL99" s="23"/>
    </row>
    <row r="100" spans="1:64" ht="15">
      <c r="A100" s="28">
        <v>141</v>
      </c>
      <c r="B100" s="27" t="s">
        <v>403</v>
      </c>
      <c r="C100" s="28" t="s">
        <v>1478</v>
      </c>
      <c r="D100" s="27" t="s">
        <v>392</v>
      </c>
      <c r="E100" s="42">
        <v>3</v>
      </c>
      <c r="F100" s="25" t="s">
        <v>109</v>
      </c>
      <c r="G100" s="25" t="s">
        <v>128</v>
      </c>
      <c r="H100" s="25" t="s">
        <v>128</v>
      </c>
      <c r="I100" s="29" t="s">
        <v>404</v>
      </c>
      <c r="J100" s="43" t="s">
        <v>3635</v>
      </c>
      <c r="K100" s="27" t="s">
        <v>908</v>
      </c>
      <c r="L100" s="29">
        <v>101.449</v>
      </c>
      <c r="M100" s="29">
        <v>101.505</v>
      </c>
      <c r="N100" s="29">
        <v>4.0306844868231702</v>
      </c>
      <c r="O100" s="30">
        <v>4.75</v>
      </c>
      <c r="P100" s="27" t="s">
        <v>106</v>
      </c>
      <c r="Q100" s="31">
        <v>2</v>
      </c>
      <c r="R100" s="25" t="s">
        <v>2811</v>
      </c>
      <c r="S100" s="25" t="s">
        <v>109</v>
      </c>
      <c r="T100" s="25" t="s">
        <v>407</v>
      </c>
      <c r="U100" s="25" t="s">
        <v>128</v>
      </c>
      <c r="V100" s="23" t="s">
        <v>76</v>
      </c>
      <c r="W100" s="23" t="s">
        <v>1212</v>
      </c>
      <c r="X100" s="23" t="s">
        <v>4368</v>
      </c>
      <c r="Y100" s="23" t="s">
        <v>1301</v>
      </c>
      <c r="Z100" s="23" t="s">
        <v>1276</v>
      </c>
      <c r="AA100" s="23" t="s">
        <v>107</v>
      </c>
      <c r="AB100" s="23" t="s">
        <v>2707</v>
      </c>
      <c r="AC100" s="25">
        <v>2.2164383561643834</v>
      </c>
      <c r="AD100" s="44">
        <v>1250000000</v>
      </c>
      <c r="AE100" s="33">
        <f>VLOOKUP(J100,Library!A:B,2,0)</f>
        <v>1</v>
      </c>
      <c r="AF100" s="33">
        <f>VLOOKUP(J100,Library!A:G,7,0)</f>
        <v>3</v>
      </c>
      <c r="AG100" s="28">
        <f>VLOOKUP(V100,Library!W:X,2,0)</f>
        <v>3</v>
      </c>
      <c r="AH100" s="28">
        <f>VLOOKUP(W100,Library!Y:Z,2,0)</f>
        <v>3</v>
      </c>
      <c r="AI100" s="28">
        <f>VLOOKUP(X100,Library!AA:AB,2,0)</f>
        <v>3</v>
      </c>
      <c r="AJ100" s="33">
        <f>IF(MAX(AG100,AH100,AI100)=0,VLOOKUP(I100,Library!$J:$P,7,0),MAX(AG100,AH100,AI100))</f>
        <v>3</v>
      </c>
      <c r="AK100" s="33">
        <f t="shared" si="6"/>
        <v>3</v>
      </c>
      <c r="AL100" s="33">
        <f>VLOOKUP(AA100,Library!T:U,2,0)</f>
        <v>1</v>
      </c>
      <c r="AM100" s="34">
        <f t="shared" si="7"/>
        <v>2.2000000000000002</v>
      </c>
      <c r="AN100" s="33">
        <f t="shared" si="8"/>
        <v>3</v>
      </c>
      <c r="AO100" s="28" t="s">
        <v>136</v>
      </c>
      <c r="AP100" s="25" t="s">
        <v>128</v>
      </c>
      <c r="AQ100" s="28" t="s">
        <v>405</v>
      </c>
      <c r="AR100" s="28" t="s">
        <v>406</v>
      </c>
      <c r="AS100" s="28" t="s">
        <v>392</v>
      </c>
      <c r="AT100" s="23" t="s">
        <v>407</v>
      </c>
      <c r="AU100" s="23" t="s">
        <v>35</v>
      </c>
      <c r="AV100" s="25" t="s">
        <v>128</v>
      </c>
      <c r="AW100" s="25" t="s">
        <v>128</v>
      </c>
      <c r="AX100" s="25" t="s">
        <v>128</v>
      </c>
      <c r="AY100" s="25" t="s">
        <v>128</v>
      </c>
      <c r="AZ100" s="25" t="s">
        <v>128</v>
      </c>
      <c r="BA100" s="25" t="s">
        <v>128</v>
      </c>
      <c r="BB100" s="25" t="s">
        <v>128</v>
      </c>
      <c r="BC100" s="25" t="s">
        <v>128</v>
      </c>
      <c r="BD100" s="25" t="s">
        <v>128</v>
      </c>
      <c r="BE100" s="25" t="s">
        <v>128</v>
      </c>
      <c r="BF100" s="25" t="s">
        <v>128</v>
      </c>
      <c r="BG100" s="25" t="s">
        <v>128</v>
      </c>
      <c r="BH100" s="25" t="s">
        <v>113</v>
      </c>
      <c r="BI100" s="23" t="s">
        <v>128</v>
      </c>
      <c r="BJ100" t="s">
        <v>1348</v>
      </c>
      <c r="BK100" s="27" t="s">
        <v>403</v>
      </c>
      <c r="BL100" s="23"/>
    </row>
    <row r="101" spans="1:64" ht="15">
      <c r="A101" s="28">
        <v>142</v>
      </c>
      <c r="B101" s="27" t="s">
        <v>408</v>
      </c>
      <c r="C101" s="28" t="s">
        <v>1479</v>
      </c>
      <c r="D101" s="27" t="s">
        <v>392</v>
      </c>
      <c r="E101" s="42">
        <v>3</v>
      </c>
      <c r="F101" s="25" t="s">
        <v>109</v>
      </c>
      <c r="G101" s="25" t="s">
        <v>128</v>
      </c>
      <c r="H101" s="25" t="s">
        <v>128</v>
      </c>
      <c r="I101" s="29" t="s">
        <v>404</v>
      </c>
      <c r="J101" s="43" t="s">
        <v>3635</v>
      </c>
      <c r="K101" s="27" t="s">
        <v>908</v>
      </c>
      <c r="L101" s="29">
        <v>101.28</v>
      </c>
      <c r="M101" s="29">
        <v>101.352</v>
      </c>
      <c r="N101" s="29">
        <v>4.6511744207406363</v>
      </c>
      <c r="O101" s="30">
        <v>4.875</v>
      </c>
      <c r="P101" s="27" t="s">
        <v>106</v>
      </c>
      <c r="Q101" s="31">
        <v>2</v>
      </c>
      <c r="R101" s="25" t="s">
        <v>2811</v>
      </c>
      <c r="S101" s="25" t="s">
        <v>109</v>
      </c>
      <c r="T101" s="25" t="s">
        <v>409</v>
      </c>
      <c r="U101" s="25" t="s">
        <v>128</v>
      </c>
      <c r="V101" s="23" t="s">
        <v>76</v>
      </c>
      <c r="W101" s="23" t="s">
        <v>1212</v>
      </c>
      <c r="X101" s="23" t="s">
        <v>4368</v>
      </c>
      <c r="Y101" s="23" t="s">
        <v>1301</v>
      </c>
      <c r="Z101" s="23" t="s">
        <v>1276</v>
      </c>
      <c r="AA101" s="23" t="s">
        <v>107</v>
      </c>
      <c r="AB101" s="23" t="s">
        <v>2708</v>
      </c>
      <c r="AC101" s="25">
        <v>7.2191780821917808</v>
      </c>
      <c r="AD101" s="44">
        <v>1250000000</v>
      </c>
      <c r="AE101" s="33">
        <f>VLOOKUP(J101,Library!A:B,2,0)</f>
        <v>1</v>
      </c>
      <c r="AF101" s="33">
        <f>VLOOKUP(J101,Library!A:G,7,0)</f>
        <v>3</v>
      </c>
      <c r="AG101" s="28">
        <f>VLOOKUP(V101,Library!W:X,2,0)</f>
        <v>3</v>
      </c>
      <c r="AH101" s="28">
        <f>VLOOKUP(W101,Library!Y:Z,2,0)</f>
        <v>3</v>
      </c>
      <c r="AI101" s="28">
        <f>VLOOKUP(X101,Library!AA:AB,2,0)</f>
        <v>3</v>
      </c>
      <c r="AJ101" s="33">
        <f>IF(MAX(AG101,AH101,AI101)=0,VLOOKUP(I101,Library!$J:$P,7,0),MAX(AG101,AH101,AI101))</f>
        <v>3</v>
      </c>
      <c r="AK101" s="33">
        <f t="shared" si="6"/>
        <v>4</v>
      </c>
      <c r="AL101" s="33">
        <f>VLOOKUP(AA101,Library!T:U,2,0)</f>
        <v>1</v>
      </c>
      <c r="AM101" s="34">
        <f t="shared" si="7"/>
        <v>2.2999999999999998</v>
      </c>
      <c r="AN101" s="33">
        <f t="shared" si="8"/>
        <v>3</v>
      </c>
      <c r="AO101" s="28" t="s">
        <v>136</v>
      </c>
      <c r="AP101" s="25" t="s">
        <v>128</v>
      </c>
      <c r="AQ101" s="28" t="s">
        <v>405</v>
      </c>
      <c r="AR101" s="28" t="s">
        <v>406</v>
      </c>
      <c r="AS101" s="28" t="s">
        <v>392</v>
      </c>
      <c r="AT101" s="23" t="s">
        <v>409</v>
      </c>
      <c r="AU101" s="23" t="s">
        <v>35</v>
      </c>
      <c r="AV101" s="25" t="s">
        <v>128</v>
      </c>
      <c r="AW101" s="25" t="s">
        <v>128</v>
      </c>
      <c r="AX101" s="25" t="s">
        <v>128</v>
      </c>
      <c r="AY101" s="25" t="s">
        <v>128</v>
      </c>
      <c r="AZ101" s="25" t="s">
        <v>128</v>
      </c>
      <c r="BA101" s="25" t="s">
        <v>128</v>
      </c>
      <c r="BB101" s="25" t="s">
        <v>128</v>
      </c>
      <c r="BC101" s="25" t="s">
        <v>128</v>
      </c>
      <c r="BD101" s="25" t="s">
        <v>128</v>
      </c>
      <c r="BE101" s="25" t="s">
        <v>128</v>
      </c>
      <c r="BF101" s="25" t="s">
        <v>128</v>
      </c>
      <c r="BG101" s="25" t="s">
        <v>128</v>
      </c>
      <c r="BH101" s="25" t="s">
        <v>113</v>
      </c>
      <c r="BI101" s="23" t="s">
        <v>128</v>
      </c>
      <c r="BJ101" t="s">
        <v>1348</v>
      </c>
      <c r="BK101" s="27" t="s">
        <v>408</v>
      </c>
      <c r="BL101" s="23"/>
    </row>
    <row r="102" spans="1:64" ht="16.5" customHeight="1">
      <c r="A102" s="28">
        <v>143</v>
      </c>
      <c r="B102" s="27" t="s">
        <v>410</v>
      </c>
      <c r="C102" s="28" t="s">
        <v>1480</v>
      </c>
      <c r="D102" s="27" t="s">
        <v>411</v>
      </c>
      <c r="E102" s="42">
        <v>3</v>
      </c>
      <c r="F102" s="25" t="s">
        <v>128</v>
      </c>
      <c r="G102" s="25" t="s">
        <v>128</v>
      </c>
      <c r="H102" s="25" t="s">
        <v>128</v>
      </c>
      <c r="I102" s="29" t="s">
        <v>127</v>
      </c>
      <c r="J102" s="43" t="s">
        <v>4252</v>
      </c>
      <c r="K102" s="27" t="s">
        <v>4244</v>
      </c>
      <c r="L102" s="29">
        <v>102.35299999999999</v>
      </c>
      <c r="M102" s="29">
        <v>102.477</v>
      </c>
      <c r="N102" s="29">
        <v>4.2092119802792149</v>
      </c>
      <c r="O102" s="30">
        <v>4.625</v>
      </c>
      <c r="P102" s="27" t="s">
        <v>106</v>
      </c>
      <c r="Q102" s="31">
        <v>2</v>
      </c>
      <c r="R102" s="25" t="s">
        <v>4401</v>
      </c>
      <c r="S102" s="25" t="s">
        <v>128</v>
      </c>
      <c r="T102" s="25" t="s">
        <v>4374</v>
      </c>
      <c r="U102" s="25" t="s">
        <v>128</v>
      </c>
      <c r="V102" s="23" t="s">
        <v>1197</v>
      </c>
      <c r="W102" s="23" t="s">
        <v>1256</v>
      </c>
      <c r="X102" s="23" t="s">
        <v>1204</v>
      </c>
      <c r="Y102" s="23" t="s">
        <v>1301</v>
      </c>
      <c r="Z102" s="23" t="s">
        <v>113</v>
      </c>
      <c r="AA102" s="23" t="s">
        <v>107</v>
      </c>
      <c r="AB102" s="23" t="s">
        <v>2709</v>
      </c>
      <c r="AC102" s="25">
        <v>6.9452054794520546</v>
      </c>
      <c r="AD102" s="44">
        <v>1000000000</v>
      </c>
      <c r="AE102" s="33">
        <f>VLOOKUP(J102,Library!A:B,2,0)</f>
        <v>1</v>
      </c>
      <c r="AF102" s="33">
        <f>VLOOKUP(J102,Library!A:G,7,0)</f>
        <v>3</v>
      </c>
      <c r="AG102" s="28">
        <f>VLOOKUP(V102,Library!W:X,2,0)</f>
        <v>2</v>
      </c>
      <c r="AH102" s="28">
        <f>VLOOKUP(W102,Library!Y:Z,2,0)</f>
        <v>3</v>
      </c>
      <c r="AI102" s="28">
        <f>VLOOKUP(X102,Library!AA:AB,2,0)</f>
        <v>2</v>
      </c>
      <c r="AJ102" s="33">
        <f>IF(MAX(AG102,AH102,AI102)=0,VLOOKUP(I102,Library!$J:$P,7,0),MAX(AG102,AH102,AI102))</f>
        <v>3</v>
      </c>
      <c r="AK102" s="33">
        <f t="shared" si="6"/>
        <v>4</v>
      </c>
      <c r="AL102" s="33">
        <f>VLOOKUP(AA102,Library!T:U,2,0)</f>
        <v>1</v>
      </c>
      <c r="AM102" s="34">
        <f t="shared" si="7"/>
        <v>2.2999999999999998</v>
      </c>
      <c r="AN102" s="33">
        <f t="shared" si="8"/>
        <v>3</v>
      </c>
      <c r="AO102" s="28" t="s">
        <v>412</v>
      </c>
      <c r="AP102" s="25" t="s">
        <v>128</v>
      </c>
      <c r="AQ102" s="28" t="s">
        <v>413</v>
      </c>
      <c r="AR102" s="28" t="s">
        <v>414</v>
      </c>
      <c r="AS102" s="28" t="s">
        <v>415</v>
      </c>
      <c r="AT102" s="23" t="s">
        <v>113</v>
      </c>
      <c r="AU102" s="23" t="s">
        <v>114</v>
      </c>
      <c r="AV102" s="25" t="s">
        <v>128</v>
      </c>
      <c r="AW102" s="25" t="s">
        <v>128</v>
      </c>
      <c r="AX102" s="25" t="s">
        <v>128</v>
      </c>
      <c r="AY102" s="25" t="s">
        <v>128</v>
      </c>
      <c r="AZ102" s="25" t="s">
        <v>128</v>
      </c>
      <c r="BA102" s="25" t="s">
        <v>128</v>
      </c>
      <c r="BB102" s="25" t="s">
        <v>128</v>
      </c>
      <c r="BC102" s="25" t="s">
        <v>128</v>
      </c>
      <c r="BD102" s="25" t="s">
        <v>128</v>
      </c>
      <c r="BE102" s="25" t="s">
        <v>128</v>
      </c>
      <c r="BF102" s="25" t="s">
        <v>128</v>
      </c>
      <c r="BG102" s="25" t="s">
        <v>128</v>
      </c>
      <c r="BH102" s="25" t="s">
        <v>113</v>
      </c>
      <c r="BI102" s="23" t="s">
        <v>128</v>
      </c>
      <c r="BJ102" t="s">
        <v>1345</v>
      </c>
      <c r="BK102" s="27" t="s">
        <v>410</v>
      </c>
      <c r="BL102" s="23"/>
    </row>
    <row r="103" spans="1:64" ht="16.5" customHeight="1">
      <c r="A103" s="28">
        <v>144</v>
      </c>
      <c r="B103" s="27" t="s">
        <v>416</v>
      </c>
      <c r="C103" s="28" t="s">
        <v>1481</v>
      </c>
      <c r="D103" s="27" t="s">
        <v>417</v>
      </c>
      <c r="E103" s="42">
        <v>2</v>
      </c>
      <c r="F103" s="25" t="s">
        <v>109</v>
      </c>
      <c r="G103" s="25" t="s">
        <v>128</v>
      </c>
      <c r="H103" s="25" t="s">
        <v>128</v>
      </c>
      <c r="I103" s="29" t="s">
        <v>418</v>
      </c>
      <c r="J103" s="43" t="s">
        <v>4252</v>
      </c>
      <c r="K103" s="27" t="s">
        <v>3616</v>
      </c>
      <c r="L103" s="29">
        <v>101.721</v>
      </c>
      <c r="M103" s="29">
        <v>101.819</v>
      </c>
      <c r="N103" s="29">
        <v>3.7684610477097635</v>
      </c>
      <c r="O103" s="30">
        <v>4.75</v>
      </c>
      <c r="P103" s="27" t="s">
        <v>106</v>
      </c>
      <c r="Q103" s="31">
        <v>2</v>
      </c>
      <c r="R103" s="25" t="s">
        <v>2893</v>
      </c>
      <c r="S103" s="25" t="s">
        <v>109</v>
      </c>
      <c r="T103" s="25" t="s">
        <v>419</v>
      </c>
      <c r="U103" s="25" t="s">
        <v>128</v>
      </c>
      <c r="V103" s="23" t="s">
        <v>1197</v>
      </c>
      <c r="W103" s="23" t="s">
        <v>8</v>
      </c>
      <c r="X103" s="23" t="s">
        <v>8</v>
      </c>
      <c r="Y103" s="23" t="s">
        <v>1301</v>
      </c>
      <c r="Z103" s="23" t="s">
        <v>113</v>
      </c>
      <c r="AA103" s="23" t="s">
        <v>107</v>
      </c>
      <c r="AB103" s="23" t="s">
        <v>2710</v>
      </c>
      <c r="AC103" s="25">
        <v>1.9424657534246574</v>
      </c>
      <c r="AD103" s="44">
        <v>1000000000</v>
      </c>
      <c r="AE103" s="33">
        <f>VLOOKUP(J103,Library!A:B,2,0)</f>
        <v>1</v>
      </c>
      <c r="AF103" s="33">
        <f>VLOOKUP(J103,Library!A:G,7,0)</f>
        <v>3</v>
      </c>
      <c r="AG103" s="28">
        <f>VLOOKUP(V103,Library!W:X,2,0)</f>
        <v>2</v>
      </c>
      <c r="AH103" s="28" t="str">
        <f>VLOOKUP(W103,Library!Y:Z,2,0)</f>
        <v>N/A</v>
      </c>
      <c r="AI103" s="28" t="str">
        <f>VLOOKUP(X103,Library!AA:AB,2,0)</f>
        <v>N/A</v>
      </c>
      <c r="AJ103" s="33">
        <f>IF(MAX(AG103,AH103,AI103)=0,VLOOKUP(I103,Library!$J:$P,7,0),MAX(AG103,AH103,AI103))</f>
        <v>2</v>
      </c>
      <c r="AK103" s="33">
        <f t="shared" si="6"/>
        <v>3</v>
      </c>
      <c r="AL103" s="33">
        <f>VLOOKUP(AA103,Library!T:U,2,0)</f>
        <v>1</v>
      </c>
      <c r="AM103" s="34">
        <f t="shared" si="7"/>
        <v>1.9500000000000002</v>
      </c>
      <c r="AN103" s="33">
        <f t="shared" si="8"/>
        <v>2</v>
      </c>
      <c r="AO103" s="28" t="s">
        <v>127</v>
      </c>
      <c r="AP103" s="25" t="s">
        <v>128</v>
      </c>
      <c r="AQ103" s="28" t="s">
        <v>413</v>
      </c>
      <c r="AR103" s="28" t="s">
        <v>414</v>
      </c>
      <c r="AS103" s="28" t="s">
        <v>415</v>
      </c>
      <c r="AT103" s="23" t="s">
        <v>419</v>
      </c>
      <c r="AU103" s="23" t="s">
        <v>35</v>
      </c>
      <c r="AV103" s="25" t="s">
        <v>128</v>
      </c>
      <c r="AW103" s="25" t="s">
        <v>128</v>
      </c>
      <c r="AX103" s="25" t="s">
        <v>128</v>
      </c>
      <c r="AY103" s="25" t="s">
        <v>128</v>
      </c>
      <c r="AZ103" s="25" t="s">
        <v>128</v>
      </c>
      <c r="BA103" s="25" t="s">
        <v>128</v>
      </c>
      <c r="BB103" s="25" t="s">
        <v>128</v>
      </c>
      <c r="BC103" s="25" t="s">
        <v>128</v>
      </c>
      <c r="BD103" s="25" t="s">
        <v>128</v>
      </c>
      <c r="BE103" s="25" t="s">
        <v>128</v>
      </c>
      <c r="BF103" s="25" t="s">
        <v>128</v>
      </c>
      <c r="BG103" s="25" t="s">
        <v>128</v>
      </c>
      <c r="BH103" s="25" t="s">
        <v>113</v>
      </c>
      <c r="BI103" s="23" t="s">
        <v>128</v>
      </c>
      <c r="BJ103" t="s">
        <v>1345</v>
      </c>
      <c r="BK103" s="27" t="s">
        <v>416</v>
      </c>
      <c r="BL103" s="23"/>
    </row>
    <row r="104" spans="1:64" ht="15">
      <c r="A104" s="28">
        <v>145</v>
      </c>
      <c r="B104" s="27" t="s">
        <v>420</v>
      </c>
      <c r="C104" s="28" t="s">
        <v>1482</v>
      </c>
      <c r="D104" s="27" t="s">
        <v>417</v>
      </c>
      <c r="E104" s="42">
        <v>2</v>
      </c>
      <c r="F104" s="25" t="s">
        <v>109</v>
      </c>
      <c r="G104" s="25" t="s">
        <v>128</v>
      </c>
      <c r="H104" s="25" t="s">
        <v>128</v>
      </c>
      <c r="I104" s="29" t="s">
        <v>418</v>
      </c>
      <c r="J104" s="43" t="s">
        <v>4252</v>
      </c>
      <c r="K104" s="27" t="s">
        <v>3616</v>
      </c>
      <c r="L104" s="29">
        <v>103.283</v>
      </c>
      <c r="M104" s="29">
        <v>103.33</v>
      </c>
      <c r="N104" s="29">
        <v>3.9536577334716911</v>
      </c>
      <c r="O104" s="30">
        <v>4.875</v>
      </c>
      <c r="P104" s="27" t="s">
        <v>106</v>
      </c>
      <c r="Q104" s="31">
        <v>2</v>
      </c>
      <c r="R104" s="25" t="s">
        <v>2893</v>
      </c>
      <c r="S104" s="25" t="s">
        <v>109</v>
      </c>
      <c r="T104" s="25" t="s">
        <v>421</v>
      </c>
      <c r="U104" s="25" t="s">
        <v>128</v>
      </c>
      <c r="V104" s="23" t="s">
        <v>1197</v>
      </c>
      <c r="W104" s="23" t="s">
        <v>8</v>
      </c>
      <c r="X104" s="23" t="s">
        <v>8</v>
      </c>
      <c r="Y104" s="23" t="s">
        <v>1301</v>
      </c>
      <c r="Z104" s="23" t="s">
        <v>113</v>
      </c>
      <c r="AA104" s="23" t="s">
        <v>107</v>
      </c>
      <c r="AB104" s="23" t="s">
        <v>2711</v>
      </c>
      <c r="AC104" s="25">
        <v>3.9452054794520546</v>
      </c>
      <c r="AD104" s="44">
        <v>700000000</v>
      </c>
      <c r="AE104" s="33">
        <f>VLOOKUP(J104,Library!A:B,2,0)</f>
        <v>1</v>
      </c>
      <c r="AF104" s="33">
        <f>VLOOKUP(J104,Library!A:G,7,0)</f>
        <v>3</v>
      </c>
      <c r="AG104" s="28">
        <f>VLOOKUP(V104,Library!W:X,2,0)</f>
        <v>2</v>
      </c>
      <c r="AH104" s="28" t="str">
        <f>VLOOKUP(W104,Library!Y:Z,2,0)</f>
        <v>N/A</v>
      </c>
      <c r="AI104" s="28" t="str">
        <f>VLOOKUP(X104,Library!AA:AB,2,0)</f>
        <v>N/A</v>
      </c>
      <c r="AJ104" s="33">
        <f>IF(MAX(AG104,AH104,AI104)=0,VLOOKUP(I104,Library!$J:$P,7,0),MAX(AG104,AH104,AI104))</f>
        <v>2</v>
      </c>
      <c r="AK104" s="33">
        <f t="shared" si="6"/>
        <v>3</v>
      </c>
      <c r="AL104" s="33">
        <f>VLOOKUP(AA104,Library!T:U,2,0)</f>
        <v>1</v>
      </c>
      <c r="AM104" s="34">
        <f t="shared" si="7"/>
        <v>1.9500000000000002</v>
      </c>
      <c r="AN104" s="33">
        <f t="shared" si="8"/>
        <v>2</v>
      </c>
      <c r="AO104" s="28" t="s">
        <v>127</v>
      </c>
      <c r="AP104" s="25" t="s">
        <v>128</v>
      </c>
      <c r="AQ104" s="28" t="s">
        <v>413</v>
      </c>
      <c r="AR104" s="28" t="s">
        <v>414</v>
      </c>
      <c r="AS104" s="28" t="s">
        <v>415</v>
      </c>
      <c r="AT104" s="23" t="s">
        <v>421</v>
      </c>
      <c r="AU104" s="23" t="s">
        <v>35</v>
      </c>
      <c r="AV104" s="25" t="s">
        <v>128</v>
      </c>
      <c r="AW104" s="25" t="s">
        <v>128</v>
      </c>
      <c r="AX104" s="25" t="s">
        <v>128</v>
      </c>
      <c r="AY104" s="25" t="s">
        <v>128</v>
      </c>
      <c r="AZ104" s="25" t="s">
        <v>128</v>
      </c>
      <c r="BA104" s="25" t="s">
        <v>128</v>
      </c>
      <c r="BB104" s="25" t="s">
        <v>128</v>
      </c>
      <c r="BC104" s="25" t="s">
        <v>128</v>
      </c>
      <c r="BD104" s="25" t="s">
        <v>128</v>
      </c>
      <c r="BE104" s="25" t="s">
        <v>128</v>
      </c>
      <c r="BF104" s="25" t="s">
        <v>128</v>
      </c>
      <c r="BG104" s="25" t="s">
        <v>128</v>
      </c>
      <c r="BH104" s="25" t="s">
        <v>113</v>
      </c>
      <c r="BI104" s="23" t="s">
        <v>128</v>
      </c>
      <c r="BJ104" t="s">
        <v>1345</v>
      </c>
      <c r="BK104" s="27" t="s">
        <v>420</v>
      </c>
      <c r="BL104" s="23"/>
    </row>
    <row r="105" spans="1:64" ht="15">
      <c r="A105" s="28">
        <v>146</v>
      </c>
      <c r="B105" s="27" t="s">
        <v>422</v>
      </c>
      <c r="C105" s="28" t="s">
        <v>1483</v>
      </c>
      <c r="D105" s="27" t="s">
        <v>417</v>
      </c>
      <c r="E105" s="42">
        <v>2</v>
      </c>
      <c r="F105" s="25" t="s">
        <v>109</v>
      </c>
      <c r="G105" s="25" t="s">
        <v>128</v>
      </c>
      <c r="H105" s="25" t="s">
        <v>128</v>
      </c>
      <c r="I105" s="29" t="s">
        <v>418</v>
      </c>
      <c r="J105" s="43" t="s">
        <v>4252</v>
      </c>
      <c r="K105" s="27" t="s">
        <v>3616</v>
      </c>
      <c r="L105" s="29">
        <v>103.566</v>
      </c>
      <c r="M105" s="29">
        <v>103.774</v>
      </c>
      <c r="N105" s="29">
        <v>4.2412284783820295</v>
      </c>
      <c r="O105" s="30">
        <v>4.875</v>
      </c>
      <c r="P105" s="27" t="s">
        <v>106</v>
      </c>
      <c r="Q105" s="31">
        <v>2</v>
      </c>
      <c r="R105" s="25" t="s">
        <v>2893</v>
      </c>
      <c r="S105" s="25" t="s">
        <v>109</v>
      </c>
      <c r="T105" s="25" t="s">
        <v>423</v>
      </c>
      <c r="U105" s="25" t="s">
        <v>128</v>
      </c>
      <c r="V105" s="23" t="s">
        <v>1197</v>
      </c>
      <c r="W105" s="23" t="s">
        <v>8</v>
      </c>
      <c r="X105" s="23" t="s">
        <v>8</v>
      </c>
      <c r="Y105" s="23" t="s">
        <v>1301</v>
      </c>
      <c r="Z105" s="23" t="s">
        <v>113</v>
      </c>
      <c r="AA105" s="23" t="s">
        <v>107</v>
      </c>
      <c r="AB105" s="23" t="s">
        <v>2712</v>
      </c>
      <c r="AC105" s="25">
        <v>6.9479452054794519</v>
      </c>
      <c r="AD105" s="44">
        <v>800000000</v>
      </c>
      <c r="AE105" s="33">
        <f>VLOOKUP(J105,Library!A:B,2,0)</f>
        <v>1</v>
      </c>
      <c r="AF105" s="33">
        <f>VLOOKUP(J105,Library!A:G,7,0)</f>
        <v>3</v>
      </c>
      <c r="AG105" s="28">
        <f>VLOOKUP(V105,Library!W:X,2,0)</f>
        <v>2</v>
      </c>
      <c r="AH105" s="28" t="str">
        <f>VLOOKUP(W105,Library!Y:Z,2,0)</f>
        <v>N/A</v>
      </c>
      <c r="AI105" s="28" t="str">
        <f>VLOOKUP(X105,Library!AA:AB,2,0)</f>
        <v>N/A</v>
      </c>
      <c r="AJ105" s="33">
        <f>IF(MAX(AG105,AH105,AI105)=0,VLOOKUP(I105,Library!$J:$P,7,0),MAX(AG105,AH105,AI105))</f>
        <v>2</v>
      </c>
      <c r="AK105" s="33">
        <f t="shared" si="6"/>
        <v>4</v>
      </c>
      <c r="AL105" s="33">
        <f>VLOOKUP(AA105,Library!T:U,2,0)</f>
        <v>1</v>
      </c>
      <c r="AM105" s="34">
        <f t="shared" si="7"/>
        <v>2.0499999999999998</v>
      </c>
      <c r="AN105" s="33">
        <f t="shared" si="8"/>
        <v>2</v>
      </c>
      <c r="AO105" s="28" t="s">
        <v>127</v>
      </c>
      <c r="AP105" s="25" t="s">
        <v>128</v>
      </c>
      <c r="AQ105" s="28" t="s">
        <v>413</v>
      </c>
      <c r="AR105" s="28" t="s">
        <v>414</v>
      </c>
      <c r="AS105" s="28" t="s">
        <v>415</v>
      </c>
      <c r="AT105" s="23" t="s">
        <v>423</v>
      </c>
      <c r="AU105" s="23" t="s">
        <v>35</v>
      </c>
      <c r="AV105" s="25" t="s">
        <v>128</v>
      </c>
      <c r="AW105" s="25" t="s">
        <v>128</v>
      </c>
      <c r="AX105" s="25" t="s">
        <v>128</v>
      </c>
      <c r="AY105" s="25" t="s">
        <v>128</v>
      </c>
      <c r="AZ105" s="25" t="s">
        <v>128</v>
      </c>
      <c r="BA105" s="25" t="s">
        <v>128</v>
      </c>
      <c r="BB105" s="25" t="s">
        <v>128</v>
      </c>
      <c r="BC105" s="25" t="s">
        <v>128</v>
      </c>
      <c r="BD105" s="25" t="s">
        <v>128</v>
      </c>
      <c r="BE105" s="25" t="s">
        <v>128</v>
      </c>
      <c r="BF105" s="25" t="s">
        <v>128</v>
      </c>
      <c r="BG105" s="25" t="s">
        <v>128</v>
      </c>
      <c r="BH105" s="25" t="s">
        <v>113</v>
      </c>
      <c r="BI105" s="23" t="s">
        <v>128</v>
      </c>
      <c r="BJ105" t="s">
        <v>1345</v>
      </c>
      <c r="BK105" s="27" t="s">
        <v>422</v>
      </c>
      <c r="BL105" s="23"/>
    </row>
    <row r="106" spans="1:64" ht="15">
      <c r="A106" s="28">
        <v>148</v>
      </c>
      <c r="B106" s="23" t="s">
        <v>424</v>
      </c>
      <c r="C106" s="28" t="s">
        <v>1484</v>
      </c>
      <c r="D106" s="27" t="s">
        <v>417</v>
      </c>
      <c r="E106" s="42">
        <v>3</v>
      </c>
      <c r="F106" s="25" t="s">
        <v>109</v>
      </c>
      <c r="G106" s="25" t="s">
        <v>109</v>
      </c>
      <c r="H106" s="25" t="s">
        <v>128</v>
      </c>
      <c r="I106" s="29" t="s">
        <v>418</v>
      </c>
      <c r="J106" s="43" t="s">
        <v>4252</v>
      </c>
      <c r="K106" s="27" t="s">
        <v>3616</v>
      </c>
      <c r="L106" s="29">
        <v>99.582999999999998</v>
      </c>
      <c r="M106" s="29">
        <v>99.619</v>
      </c>
      <c r="N106" s="29">
        <v>8.3411248525729249</v>
      </c>
      <c r="O106" s="30">
        <v>2.1</v>
      </c>
      <c r="P106" s="27" t="s">
        <v>126</v>
      </c>
      <c r="Q106" s="31">
        <v>2</v>
      </c>
      <c r="R106" s="25" t="s">
        <v>210</v>
      </c>
      <c r="S106" s="25" t="s">
        <v>109</v>
      </c>
      <c r="T106" s="25" t="s">
        <v>2688</v>
      </c>
      <c r="U106" s="25" t="s">
        <v>128</v>
      </c>
      <c r="V106" s="23" t="s">
        <v>1200</v>
      </c>
      <c r="W106" s="23" t="s">
        <v>8</v>
      </c>
      <c r="X106" s="23" t="s">
        <v>8</v>
      </c>
      <c r="Y106" s="23" t="s">
        <v>1301</v>
      </c>
      <c r="Z106" s="23" t="s">
        <v>113</v>
      </c>
      <c r="AA106" s="23" t="s">
        <v>107</v>
      </c>
      <c r="AB106" s="23" t="s">
        <v>113</v>
      </c>
      <c r="AC106" s="25" t="s">
        <v>113</v>
      </c>
      <c r="AD106" s="32">
        <v>750000000</v>
      </c>
      <c r="AE106" s="33">
        <f>VLOOKUP(J106,Library!A:B,2,0)</f>
        <v>1</v>
      </c>
      <c r="AF106" s="33">
        <f>VLOOKUP(J106,Library!A:G,7,0)</f>
        <v>3</v>
      </c>
      <c r="AG106" s="28">
        <f>VLOOKUP(V106,Library!W:X,2,0)</f>
        <v>2</v>
      </c>
      <c r="AH106" s="28" t="str">
        <f>VLOOKUP(W106,Library!Y:Z,2,0)</f>
        <v>N/A</v>
      </c>
      <c r="AI106" s="28" t="str">
        <f>VLOOKUP(X106,Library!AA:AB,2,0)</f>
        <v>N/A</v>
      </c>
      <c r="AJ106" s="33">
        <f>IF(MAX(AG106,AH106,AI106)=0,VLOOKUP(I106,Library!$J:$P,7,0),MAX(AG106,AH106,AI106))</f>
        <v>2</v>
      </c>
      <c r="AK106" s="33">
        <f t="shared" si="6"/>
        <v>5</v>
      </c>
      <c r="AL106" s="33">
        <f>VLOOKUP(AA106,Library!T:U,2,0)</f>
        <v>1</v>
      </c>
      <c r="AM106" s="34">
        <f t="shared" si="7"/>
        <v>2.15</v>
      </c>
      <c r="AN106" s="33">
        <f t="shared" si="8"/>
        <v>3</v>
      </c>
      <c r="AO106" s="28" t="s">
        <v>127</v>
      </c>
      <c r="AP106" s="25" t="s">
        <v>128</v>
      </c>
      <c r="AQ106" s="28" t="s">
        <v>413</v>
      </c>
      <c r="AR106" s="28" t="s">
        <v>414</v>
      </c>
      <c r="AS106" s="28" t="s">
        <v>415</v>
      </c>
      <c r="AT106" s="23" t="s">
        <v>2688</v>
      </c>
      <c r="AU106" s="23" t="s">
        <v>130</v>
      </c>
      <c r="AV106" s="25" t="s">
        <v>128</v>
      </c>
      <c r="AW106" s="25" t="s">
        <v>128</v>
      </c>
      <c r="AX106" s="25" t="s">
        <v>128</v>
      </c>
      <c r="AY106" s="25" t="s">
        <v>128</v>
      </c>
      <c r="AZ106" s="25" t="s">
        <v>128</v>
      </c>
      <c r="BA106" s="25" t="s">
        <v>109</v>
      </c>
      <c r="BB106" s="25" t="s">
        <v>128</v>
      </c>
      <c r="BC106" s="25" t="s">
        <v>109</v>
      </c>
      <c r="BD106" s="25" t="s">
        <v>109</v>
      </c>
      <c r="BE106" s="25" t="s">
        <v>128</v>
      </c>
      <c r="BF106" s="25" t="s">
        <v>128</v>
      </c>
      <c r="BG106" s="25" t="s">
        <v>128</v>
      </c>
      <c r="BH106" s="25" t="s">
        <v>113</v>
      </c>
      <c r="BI106" s="23" t="s">
        <v>128</v>
      </c>
      <c r="BJ106" t="s">
        <v>1345</v>
      </c>
      <c r="BK106" s="23" t="s">
        <v>424</v>
      </c>
      <c r="BL106" s="23"/>
    </row>
    <row r="107" spans="1:64" ht="15">
      <c r="A107" s="28">
        <v>149</v>
      </c>
      <c r="B107" s="23" t="s">
        <v>425</v>
      </c>
      <c r="C107" s="28" t="s">
        <v>1485</v>
      </c>
      <c r="D107" s="27" t="s">
        <v>417</v>
      </c>
      <c r="E107" s="42">
        <v>2</v>
      </c>
      <c r="F107" s="25" t="s">
        <v>109</v>
      </c>
      <c r="G107" s="25" t="s">
        <v>128</v>
      </c>
      <c r="H107" s="25" t="s">
        <v>128</v>
      </c>
      <c r="I107" s="29" t="s">
        <v>418</v>
      </c>
      <c r="J107" s="43" t="s">
        <v>4252</v>
      </c>
      <c r="K107" s="27" t="s">
        <v>3616</v>
      </c>
      <c r="L107" s="29">
        <v>98.106999999999999</v>
      </c>
      <c r="M107" s="29">
        <v>98.125</v>
      </c>
      <c r="N107" s="29">
        <v>3.7948456788206077</v>
      </c>
      <c r="O107" s="30">
        <v>1.75</v>
      </c>
      <c r="P107" s="27" t="s">
        <v>106</v>
      </c>
      <c r="Q107" s="31">
        <v>2</v>
      </c>
      <c r="R107" s="25" t="s">
        <v>2893</v>
      </c>
      <c r="S107" s="25" t="s">
        <v>109</v>
      </c>
      <c r="T107" s="25" t="s">
        <v>3035</v>
      </c>
      <c r="U107" s="25" t="s">
        <v>128</v>
      </c>
      <c r="V107" s="23" t="s">
        <v>1197</v>
      </c>
      <c r="W107" s="23" t="s">
        <v>8</v>
      </c>
      <c r="X107" s="23" t="s">
        <v>8</v>
      </c>
      <c r="Y107" s="23" t="s">
        <v>1301</v>
      </c>
      <c r="Z107" s="23" t="s">
        <v>113</v>
      </c>
      <c r="AA107" s="23" t="s">
        <v>107</v>
      </c>
      <c r="AB107" s="23" t="s">
        <v>2714</v>
      </c>
      <c r="AC107" s="25">
        <v>0.94246575342465755</v>
      </c>
      <c r="AD107" s="32">
        <v>1000000000</v>
      </c>
      <c r="AE107" s="33">
        <f>VLOOKUP(J107,Library!A:B,2,0)</f>
        <v>1</v>
      </c>
      <c r="AF107" s="33">
        <f>VLOOKUP(J107,Library!A:G,7,0)</f>
        <v>3</v>
      </c>
      <c r="AG107" s="28">
        <f>VLOOKUP(V107,Library!W:X,2,0)</f>
        <v>2</v>
      </c>
      <c r="AH107" s="28" t="str">
        <f>VLOOKUP(W107,Library!Y:Z,2,0)</f>
        <v>N/A</v>
      </c>
      <c r="AI107" s="28" t="str">
        <f>VLOOKUP(X107,Library!AA:AB,2,0)</f>
        <v>N/A</v>
      </c>
      <c r="AJ107" s="33">
        <f>IF(MAX(AG107,AH107,AI107)=0,VLOOKUP(I107,Library!$J:$P,7,0),MAX(AG107,AH107,AI107))</f>
        <v>2</v>
      </c>
      <c r="AK107" s="33">
        <f t="shared" si="6"/>
        <v>2</v>
      </c>
      <c r="AL107" s="33">
        <f>VLOOKUP(AA107,Library!T:U,2,0)</f>
        <v>1</v>
      </c>
      <c r="AM107" s="34">
        <f t="shared" si="7"/>
        <v>1.85</v>
      </c>
      <c r="AN107" s="33">
        <f t="shared" si="8"/>
        <v>2</v>
      </c>
      <c r="AO107" s="28" t="s">
        <v>127</v>
      </c>
      <c r="AP107" s="25" t="s">
        <v>128</v>
      </c>
      <c r="AQ107" s="28" t="s">
        <v>413</v>
      </c>
      <c r="AR107" s="28" t="s">
        <v>414</v>
      </c>
      <c r="AS107" s="28" t="s">
        <v>415</v>
      </c>
      <c r="AT107" s="23" t="s">
        <v>3035</v>
      </c>
      <c r="AU107" s="23" t="s">
        <v>35</v>
      </c>
      <c r="AV107" s="25" t="s">
        <v>128</v>
      </c>
      <c r="AW107" s="25" t="s">
        <v>128</v>
      </c>
      <c r="AX107" s="25" t="s">
        <v>128</v>
      </c>
      <c r="AY107" s="25" t="s">
        <v>128</v>
      </c>
      <c r="AZ107" s="25" t="s">
        <v>128</v>
      </c>
      <c r="BA107" s="25" t="s">
        <v>128</v>
      </c>
      <c r="BB107" s="25" t="s">
        <v>128</v>
      </c>
      <c r="BC107" s="25" t="s">
        <v>128</v>
      </c>
      <c r="BD107" s="25" t="s">
        <v>128</v>
      </c>
      <c r="BE107" s="25" t="s">
        <v>128</v>
      </c>
      <c r="BF107" s="25" t="s">
        <v>128</v>
      </c>
      <c r="BG107" s="25" t="s">
        <v>128</v>
      </c>
      <c r="BH107" s="25" t="s">
        <v>113</v>
      </c>
      <c r="BI107" s="23" t="s">
        <v>128</v>
      </c>
      <c r="BJ107" t="s">
        <v>1345</v>
      </c>
      <c r="BK107" s="23" t="s">
        <v>425</v>
      </c>
      <c r="BL107" s="23"/>
    </row>
    <row r="108" spans="1:64" ht="15">
      <c r="A108" s="28">
        <v>150</v>
      </c>
      <c r="B108" s="23" t="s">
        <v>426</v>
      </c>
      <c r="C108" s="28" t="s">
        <v>1486</v>
      </c>
      <c r="D108" s="27" t="s">
        <v>417</v>
      </c>
      <c r="E108" s="42">
        <v>3</v>
      </c>
      <c r="F108" s="25" t="s">
        <v>109</v>
      </c>
      <c r="G108" s="25" t="s">
        <v>109</v>
      </c>
      <c r="H108" s="25" t="s">
        <v>128</v>
      </c>
      <c r="I108" s="29" t="s">
        <v>418</v>
      </c>
      <c r="J108" s="43" t="s">
        <v>4252</v>
      </c>
      <c r="K108" s="27" t="s">
        <v>3616</v>
      </c>
      <c r="L108" s="29">
        <v>96.554000000000002</v>
      </c>
      <c r="M108" s="29">
        <v>96.631</v>
      </c>
      <c r="N108" s="29">
        <v>7.9531046540608132</v>
      </c>
      <c r="O108" s="30">
        <v>2.4</v>
      </c>
      <c r="P108" s="27" t="s">
        <v>126</v>
      </c>
      <c r="Q108" s="31">
        <v>2</v>
      </c>
      <c r="R108" s="25" t="s">
        <v>210</v>
      </c>
      <c r="S108" s="25" t="s">
        <v>109</v>
      </c>
      <c r="T108" s="25" t="s">
        <v>3138</v>
      </c>
      <c r="U108" s="25" t="s">
        <v>128</v>
      </c>
      <c r="V108" s="23" t="s">
        <v>1200</v>
      </c>
      <c r="W108" s="23" t="s">
        <v>8</v>
      </c>
      <c r="X108" s="23" t="s">
        <v>8</v>
      </c>
      <c r="Y108" s="23" t="s">
        <v>1301</v>
      </c>
      <c r="Z108" s="23" t="s">
        <v>113</v>
      </c>
      <c r="AA108" s="23" t="s">
        <v>107</v>
      </c>
      <c r="AB108" s="23" t="s">
        <v>113</v>
      </c>
      <c r="AC108" s="25" t="s">
        <v>113</v>
      </c>
      <c r="AD108" s="32">
        <v>750000000</v>
      </c>
      <c r="AE108" s="33">
        <f>VLOOKUP(J108,Library!A:B,2,0)</f>
        <v>1</v>
      </c>
      <c r="AF108" s="33">
        <f>VLOOKUP(J108,Library!A:G,7,0)</f>
        <v>3</v>
      </c>
      <c r="AG108" s="28">
        <f>VLOOKUP(V108,Library!W:X,2,0)</f>
        <v>2</v>
      </c>
      <c r="AH108" s="28" t="str">
        <f>VLOOKUP(W108,Library!Y:Z,2,0)</f>
        <v>N/A</v>
      </c>
      <c r="AI108" s="28" t="str">
        <f>VLOOKUP(X108,Library!AA:AB,2,0)</f>
        <v>N/A</v>
      </c>
      <c r="AJ108" s="33">
        <f>IF(MAX(AG108,AH108,AI108)=0,VLOOKUP(I108,Library!$J:$P,7,0),MAX(AG108,AH108,AI108))</f>
        <v>2</v>
      </c>
      <c r="AK108" s="33">
        <f t="shared" si="6"/>
        <v>5</v>
      </c>
      <c r="AL108" s="33">
        <f>VLOOKUP(AA108,Library!T:U,2,0)</f>
        <v>1</v>
      </c>
      <c r="AM108" s="34">
        <f t="shared" si="7"/>
        <v>2.15</v>
      </c>
      <c r="AN108" s="33">
        <f t="shared" si="8"/>
        <v>3</v>
      </c>
      <c r="AO108" s="28" t="s">
        <v>127</v>
      </c>
      <c r="AP108" s="25" t="s">
        <v>128</v>
      </c>
      <c r="AQ108" s="28" t="s">
        <v>413</v>
      </c>
      <c r="AR108" s="28" t="s">
        <v>414</v>
      </c>
      <c r="AS108" s="28" t="s">
        <v>415</v>
      </c>
      <c r="AT108" s="23" t="s">
        <v>3138</v>
      </c>
      <c r="AU108" s="23" t="s">
        <v>130</v>
      </c>
      <c r="AV108" s="25" t="s">
        <v>128</v>
      </c>
      <c r="AW108" s="25" t="s">
        <v>128</v>
      </c>
      <c r="AX108" s="25" t="s">
        <v>128</v>
      </c>
      <c r="AY108" s="25" t="s">
        <v>128</v>
      </c>
      <c r="AZ108" s="25" t="s">
        <v>128</v>
      </c>
      <c r="BA108" s="25" t="s">
        <v>109</v>
      </c>
      <c r="BB108" s="25" t="s">
        <v>109</v>
      </c>
      <c r="BC108" s="25" t="s">
        <v>109</v>
      </c>
      <c r="BD108" s="25" t="s">
        <v>109</v>
      </c>
      <c r="BE108" s="25" t="s">
        <v>128</v>
      </c>
      <c r="BF108" s="25" t="s">
        <v>128</v>
      </c>
      <c r="BG108" s="25" t="s">
        <v>128</v>
      </c>
      <c r="BH108" s="25" t="s">
        <v>113</v>
      </c>
      <c r="BI108" s="23" t="s">
        <v>128</v>
      </c>
      <c r="BJ108" t="s">
        <v>1345</v>
      </c>
      <c r="BK108" s="23" t="s">
        <v>426</v>
      </c>
      <c r="BL108" s="23"/>
    </row>
    <row r="109" spans="1:64" ht="15">
      <c r="A109" s="28">
        <v>151</v>
      </c>
      <c r="B109" s="23" t="s">
        <v>427</v>
      </c>
      <c r="C109" s="28" t="s">
        <v>1487</v>
      </c>
      <c r="D109" s="27" t="s">
        <v>417</v>
      </c>
      <c r="E109" s="42">
        <v>2</v>
      </c>
      <c r="F109" s="25" t="s">
        <v>128</v>
      </c>
      <c r="G109" s="25" t="s">
        <v>128</v>
      </c>
      <c r="H109" s="25" t="s">
        <v>128</v>
      </c>
      <c r="I109" s="29" t="s">
        <v>418</v>
      </c>
      <c r="J109" s="43" t="s">
        <v>4252</v>
      </c>
      <c r="K109" s="27" t="s">
        <v>3616</v>
      </c>
      <c r="L109" s="29">
        <v>98.771000000000001</v>
      </c>
      <c r="M109" s="29">
        <v>98.850999999999999</v>
      </c>
      <c r="N109" s="29">
        <v>3.8527527259159022</v>
      </c>
      <c r="O109" s="30">
        <v>3.45</v>
      </c>
      <c r="P109" s="27" t="s">
        <v>106</v>
      </c>
      <c r="Q109" s="31">
        <v>2</v>
      </c>
      <c r="R109" s="25" t="s">
        <v>4386</v>
      </c>
      <c r="S109" s="25" t="s">
        <v>128</v>
      </c>
      <c r="T109" s="25" t="s">
        <v>4374</v>
      </c>
      <c r="U109" s="25" t="s">
        <v>128</v>
      </c>
      <c r="V109" s="23" t="s">
        <v>1197</v>
      </c>
      <c r="W109" s="23" t="s">
        <v>8</v>
      </c>
      <c r="X109" s="23" t="s">
        <v>8</v>
      </c>
      <c r="Y109" s="23" t="s">
        <v>1301</v>
      </c>
      <c r="Z109" s="23" t="s">
        <v>113</v>
      </c>
      <c r="AA109" s="23" t="s">
        <v>107</v>
      </c>
      <c r="AB109" s="23" t="s">
        <v>2715</v>
      </c>
      <c r="AC109" s="25">
        <v>3.0547945205479454</v>
      </c>
      <c r="AD109" s="32">
        <v>500000000</v>
      </c>
      <c r="AE109" s="33">
        <f>VLOOKUP(J109,Library!A:B,2,0)</f>
        <v>1</v>
      </c>
      <c r="AF109" s="33">
        <f>VLOOKUP(J109,Library!A:G,7,0)</f>
        <v>3</v>
      </c>
      <c r="AG109" s="28">
        <f>VLOOKUP(V109,Library!W:X,2,0)</f>
        <v>2</v>
      </c>
      <c r="AH109" s="28" t="str">
        <f>VLOOKUP(W109,Library!Y:Z,2,0)</f>
        <v>N/A</v>
      </c>
      <c r="AI109" s="28" t="str">
        <f>VLOOKUP(X109,Library!AA:AB,2,0)</f>
        <v>N/A</v>
      </c>
      <c r="AJ109" s="33">
        <f>IF(MAX(AG109,AH109,AI109)=0,VLOOKUP(I109,Library!$J:$P,7,0),MAX(AG109,AH109,AI109))</f>
        <v>2</v>
      </c>
      <c r="AK109" s="33">
        <f t="shared" si="6"/>
        <v>3</v>
      </c>
      <c r="AL109" s="33">
        <f>VLOOKUP(AA109,Library!T:U,2,0)</f>
        <v>1</v>
      </c>
      <c r="AM109" s="34">
        <f t="shared" si="7"/>
        <v>1.9500000000000002</v>
      </c>
      <c r="AN109" s="33">
        <f t="shared" si="8"/>
        <v>2</v>
      </c>
      <c r="AO109" s="28" t="s">
        <v>127</v>
      </c>
      <c r="AP109" s="25" t="s">
        <v>128</v>
      </c>
      <c r="AQ109" s="28" t="s">
        <v>413</v>
      </c>
      <c r="AR109" s="28" t="s">
        <v>414</v>
      </c>
      <c r="AS109" s="28" t="s">
        <v>415</v>
      </c>
      <c r="AT109" s="23" t="s">
        <v>113</v>
      </c>
      <c r="AU109" s="23" t="s">
        <v>114</v>
      </c>
      <c r="AV109" s="25" t="s">
        <v>128</v>
      </c>
      <c r="AW109" s="25" t="s">
        <v>128</v>
      </c>
      <c r="AX109" s="25" t="s">
        <v>128</v>
      </c>
      <c r="AY109" s="25" t="s">
        <v>128</v>
      </c>
      <c r="AZ109" s="25" t="s">
        <v>128</v>
      </c>
      <c r="BA109" s="25" t="s">
        <v>128</v>
      </c>
      <c r="BB109" s="25" t="s">
        <v>128</v>
      </c>
      <c r="BC109" s="25" t="s">
        <v>128</v>
      </c>
      <c r="BD109" s="25" t="s">
        <v>128</v>
      </c>
      <c r="BE109" s="25" t="s">
        <v>128</v>
      </c>
      <c r="BF109" s="25" t="s">
        <v>128</v>
      </c>
      <c r="BG109" s="25" t="s">
        <v>128</v>
      </c>
      <c r="BH109" s="25" t="s">
        <v>113</v>
      </c>
      <c r="BI109" s="23" t="s">
        <v>128</v>
      </c>
      <c r="BJ109" t="s">
        <v>1345</v>
      </c>
      <c r="BK109" s="23" t="s">
        <v>427</v>
      </c>
      <c r="BL109" s="27"/>
    </row>
    <row r="110" spans="1:64" ht="15">
      <c r="A110" s="28">
        <v>152</v>
      </c>
      <c r="B110" s="23" t="s">
        <v>428</v>
      </c>
      <c r="C110" s="28" t="s">
        <v>1488</v>
      </c>
      <c r="D110" s="27" t="s">
        <v>417</v>
      </c>
      <c r="E110" s="42">
        <v>2</v>
      </c>
      <c r="F110" s="25" t="s">
        <v>109</v>
      </c>
      <c r="G110" s="25" t="s">
        <v>128</v>
      </c>
      <c r="H110" s="25" t="s">
        <v>128</v>
      </c>
      <c r="I110" s="29" t="s">
        <v>418</v>
      </c>
      <c r="J110" s="43" t="s">
        <v>4252</v>
      </c>
      <c r="K110" s="27" t="s">
        <v>3616</v>
      </c>
      <c r="L110" s="29">
        <v>89.459000000000003</v>
      </c>
      <c r="M110" s="29">
        <v>89.507999999999996</v>
      </c>
      <c r="N110" s="29">
        <v>3.9572834255032765</v>
      </c>
      <c r="O110" s="30">
        <v>1.625</v>
      </c>
      <c r="P110" s="27" t="s">
        <v>106</v>
      </c>
      <c r="Q110" s="31">
        <v>2</v>
      </c>
      <c r="R110" s="25" t="s">
        <v>2882</v>
      </c>
      <c r="S110" s="25" t="s">
        <v>109</v>
      </c>
      <c r="T110" s="25" t="s">
        <v>3139</v>
      </c>
      <c r="U110" s="25" t="s">
        <v>128</v>
      </c>
      <c r="V110" s="23" t="s">
        <v>1197</v>
      </c>
      <c r="W110" s="23" t="s">
        <v>8</v>
      </c>
      <c r="X110" s="23" t="s">
        <v>8</v>
      </c>
      <c r="Y110" s="23" t="s">
        <v>1301</v>
      </c>
      <c r="Z110" s="23" t="s">
        <v>113</v>
      </c>
      <c r="AA110" s="23" t="s">
        <v>107</v>
      </c>
      <c r="AB110" s="23" t="s">
        <v>2716</v>
      </c>
      <c r="AC110" s="25">
        <v>5.0082191780821921</v>
      </c>
      <c r="AD110" s="32">
        <v>900000000</v>
      </c>
      <c r="AE110" s="33">
        <f>VLOOKUP(J110,Library!A:B,2,0)</f>
        <v>1</v>
      </c>
      <c r="AF110" s="33">
        <f>VLOOKUP(J110,Library!A:G,7,0)</f>
        <v>3</v>
      </c>
      <c r="AG110" s="28">
        <f>VLOOKUP(V110,Library!W:X,2,0)</f>
        <v>2</v>
      </c>
      <c r="AH110" s="28" t="str">
        <f>VLOOKUP(W110,Library!Y:Z,2,0)</f>
        <v>N/A</v>
      </c>
      <c r="AI110" s="28" t="str">
        <f>VLOOKUP(X110,Library!AA:AB,2,0)</f>
        <v>N/A</v>
      </c>
      <c r="AJ110" s="33">
        <f>IF(MAX(AG110,AH110,AI110)=0,VLOOKUP(I110,Library!$J:$P,7,0),MAX(AG110,AH110,AI110))</f>
        <v>2</v>
      </c>
      <c r="AK110" s="33">
        <f t="shared" si="6"/>
        <v>4</v>
      </c>
      <c r="AL110" s="33">
        <f>VLOOKUP(AA110,Library!T:U,2,0)</f>
        <v>1</v>
      </c>
      <c r="AM110" s="34">
        <f t="shared" si="7"/>
        <v>2.0499999999999998</v>
      </c>
      <c r="AN110" s="33">
        <f t="shared" si="8"/>
        <v>2</v>
      </c>
      <c r="AO110" s="28" t="s">
        <v>127</v>
      </c>
      <c r="AP110" s="25" t="s">
        <v>128</v>
      </c>
      <c r="AQ110" s="28" t="s">
        <v>413</v>
      </c>
      <c r="AR110" s="28" t="s">
        <v>414</v>
      </c>
      <c r="AS110" s="28" t="s">
        <v>415</v>
      </c>
      <c r="AT110" s="23" t="s">
        <v>3139</v>
      </c>
      <c r="AU110" s="23" t="s">
        <v>35</v>
      </c>
      <c r="AV110" s="25" t="s">
        <v>128</v>
      </c>
      <c r="AW110" s="25" t="s">
        <v>128</v>
      </c>
      <c r="AX110" s="25" t="s">
        <v>128</v>
      </c>
      <c r="AY110" s="25" t="s">
        <v>128</v>
      </c>
      <c r="AZ110" s="25" t="s">
        <v>128</v>
      </c>
      <c r="BA110" s="25" t="s">
        <v>128</v>
      </c>
      <c r="BB110" s="25" t="s">
        <v>128</v>
      </c>
      <c r="BC110" s="25" t="s">
        <v>128</v>
      </c>
      <c r="BD110" s="25" t="s">
        <v>128</v>
      </c>
      <c r="BE110" s="25" t="s">
        <v>128</v>
      </c>
      <c r="BF110" s="25" t="s">
        <v>128</v>
      </c>
      <c r="BG110" s="25" t="s">
        <v>128</v>
      </c>
      <c r="BH110" s="25" t="s">
        <v>113</v>
      </c>
      <c r="BI110" s="23" t="s">
        <v>128</v>
      </c>
      <c r="BJ110" t="s">
        <v>1345</v>
      </c>
      <c r="BK110" s="23" t="s">
        <v>428</v>
      </c>
      <c r="BL110" s="27"/>
    </row>
    <row r="111" spans="1:64" ht="15">
      <c r="A111" s="28">
        <v>153</v>
      </c>
      <c r="B111" s="23" t="s">
        <v>429</v>
      </c>
      <c r="C111" s="28" t="s">
        <v>1489</v>
      </c>
      <c r="D111" s="27" t="s">
        <v>417</v>
      </c>
      <c r="E111" s="42">
        <v>2</v>
      </c>
      <c r="F111" s="25" t="s">
        <v>109</v>
      </c>
      <c r="G111" s="25" t="s">
        <v>128</v>
      </c>
      <c r="H111" s="25" t="s">
        <v>128</v>
      </c>
      <c r="I111" s="29" t="s">
        <v>418</v>
      </c>
      <c r="J111" s="43" t="s">
        <v>4252</v>
      </c>
      <c r="K111" s="27" t="s">
        <v>3616</v>
      </c>
      <c r="L111" s="29">
        <v>91.540999999999997</v>
      </c>
      <c r="M111" s="29">
        <v>91.606999999999999</v>
      </c>
      <c r="N111" s="29">
        <v>4.1060046823650049</v>
      </c>
      <c r="O111" s="30">
        <v>2.5</v>
      </c>
      <c r="P111" s="27" t="s">
        <v>106</v>
      </c>
      <c r="Q111" s="31">
        <v>2</v>
      </c>
      <c r="R111" s="25" t="s">
        <v>2893</v>
      </c>
      <c r="S111" s="25" t="s">
        <v>109</v>
      </c>
      <c r="T111" s="25" t="s">
        <v>3140</v>
      </c>
      <c r="U111" s="25" t="s">
        <v>128</v>
      </c>
      <c r="V111" s="23" t="s">
        <v>1197</v>
      </c>
      <c r="W111" s="23" t="s">
        <v>8</v>
      </c>
      <c r="X111" s="23" t="s">
        <v>8</v>
      </c>
      <c r="Y111" s="23" t="s">
        <v>1301</v>
      </c>
      <c r="Z111" s="23" t="s">
        <v>113</v>
      </c>
      <c r="AA111" s="23" t="s">
        <v>107</v>
      </c>
      <c r="AB111" s="23" t="s">
        <v>2717</v>
      </c>
      <c r="AC111" s="25">
        <v>5.9452054794520546</v>
      </c>
      <c r="AD111" s="32">
        <v>1200000000</v>
      </c>
      <c r="AE111" s="33">
        <f>VLOOKUP(J111,Library!A:B,2,0)</f>
        <v>1</v>
      </c>
      <c r="AF111" s="33">
        <f>VLOOKUP(J111,Library!A:G,7,0)</f>
        <v>3</v>
      </c>
      <c r="AG111" s="28">
        <f>VLOOKUP(V111,Library!W:X,2,0)</f>
        <v>2</v>
      </c>
      <c r="AH111" s="28" t="str">
        <f>VLOOKUP(W111,Library!Y:Z,2,0)</f>
        <v>N/A</v>
      </c>
      <c r="AI111" s="28" t="str">
        <f>VLOOKUP(X111,Library!AA:AB,2,0)</f>
        <v>N/A</v>
      </c>
      <c r="AJ111" s="33">
        <f>IF(MAX(AG111,AH111,AI111)=0,VLOOKUP(I111,Library!$J:$P,7,0),MAX(AG111,AH111,AI111))</f>
        <v>2</v>
      </c>
      <c r="AK111" s="33">
        <f t="shared" si="6"/>
        <v>4</v>
      </c>
      <c r="AL111" s="33">
        <f>VLOOKUP(AA111,Library!T:U,2,0)</f>
        <v>1</v>
      </c>
      <c r="AM111" s="34">
        <f t="shared" si="7"/>
        <v>2.0499999999999998</v>
      </c>
      <c r="AN111" s="33">
        <f t="shared" si="8"/>
        <v>2</v>
      </c>
      <c r="AO111" s="28" t="s">
        <v>127</v>
      </c>
      <c r="AP111" s="25" t="s">
        <v>128</v>
      </c>
      <c r="AQ111" s="28" t="s">
        <v>413</v>
      </c>
      <c r="AR111" s="28" t="s">
        <v>414</v>
      </c>
      <c r="AS111" s="28" t="s">
        <v>415</v>
      </c>
      <c r="AT111" s="23" t="s">
        <v>3140</v>
      </c>
      <c r="AU111" s="23" t="s">
        <v>35</v>
      </c>
      <c r="AV111" s="25" t="s">
        <v>128</v>
      </c>
      <c r="AW111" s="25" t="s">
        <v>128</v>
      </c>
      <c r="AX111" s="25" t="s">
        <v>128</v>
      </c>
      <c r="AY111" s="25" t="s">
        <v>128</v>
      </c>
      <c r="AZ111" s="25" t="s">
        <v>128</v>
      </c>
      <c r="BA111" s="25" t="s">
        <v>128</v>
      </c>
      <c r="BB111" s="25" t="s">
        <v>128</v>
      </c>
      <c r="BC111" s="25" t="s">
        <v>128</v>
      </c>
      <c r="BD111" s="25" t="s">
        <v>128</v>
      </c>
      <c r="BE111" s="25" t="s">
        <v>128</v>
      </c>
      <c r="BF111" s="25" t="s">
        <v>128</v>
      </c>
      <c r="BG111" s="25" t="s">
        <v>128</v>
      </c>
      <c r="BH111" s="25" t="s">
        <v>113</v>
      </c>
      <c r="BI111" s="23" t="s">
        <v>128</v>
      </c>
      <c r="BJ111" t="s">
        <v>1345</v>
      </c>
      <c r="BK111" s="23" t="s">
        <v>429</v>
      </c>
      <c r="BL111" s="27"/>
    </row>
    <row r="112" spans="1:64" ht="15">
      <c r="A112" s="28">
        <v>154</v>
      </c>
      <c r="B112" s="23" t="s">
        <v>430</v>
      </c>
      <c r="C112" s="28" t="s">
        <v>1490</v>
      </c>
      <c r="D112" s="27" t="s">
        <v>417</v>
      </c>
      <c r="E112" s="42">
        <v>3</v>
      </c>
      <c r="F112" s="25" t="s">
        <v>109</v>
      </c>
      <c r="G112" s="25" t="s">
        <v>128</v>
      </c>
      <c r="H112" s="25" t="s">
        <v>128</v>
      </c>
      <c r="I112" s="29" t="s">
        <v>418</v>
      </c>
      <c r="J112" s="43" t="s">
        <v>4252</v>
      </c>
      <c r="K112" s="27" t="s">
        <v>3616</v>
      </c>
      <c r="L112" s="29">
        <v>67.293999999999997</v>
      </c>
      <c r="M112" s="29">
        <v>67.497</v>
      </c>
      <c r="N112" s="29">
        <v>4.8922345414716633</v>
      </c>
      <c r="O112" s="30">
        <v>2.625</v>
      </c>
      <c r="P112" s="27" t="s">
        <v>106</v>
      </c>
      <c r="Q112" s="31">
        <v>2</v>
      </c>
      <c r="R112" s="25" t="s">
        <v>2882</v>
      </c>
      <c r="S112" s="25" t="s">
        <v>109</v>
      </c>
      <c r="T112" s="25" t="s">
        <v>3141</v>
      </c>
      <c r="U112" s="25" t="s">
        <v>128</v>
      </c>
      <c r="V112" s="23" t="s">
        <v>1197</v>
      </c>
      <c r="W112" s="23" t="s">
        <v>8</v>
      </c>
      <c r="X112" s="23" t="s">
        <v>8</v>
      </c>
      <c r="Y112" s="23" t="s">
        <v>1301</v>
      </c>
      <c r="Z112" s="23" t="s">
        <v>113</v>
      </c>
      <c r="AA112" s="23" t="s">
        <v>107</v>
      </c>
      <c r="AB112" s="23" t="s">
        <v>2718</v>
      </c>
      <c r="AC112" s="25">
        <v>25.021917808219179</v>
      </c>
      <c r="AD112" s="32">
        <v>600000000</v>
      </c>
      <c r="AE112" s="33">
        <f>VLOOKUP(J112,Library!A:B,2,0)</f>
        <v>1</v>
      </c>
      <c r="AF112" s="33">
        <f>VLOOKUP(J112,Library!A:G,7,0)</f>
        <v>3</v>
      </c>
      <c r="AG112" s="28">
        <f>VLOOKUP(V112,Library!W:X,2,0)</f>
        <v>2</v>
      </c>
      <c r="AH112" s="28" t="str">
        <f>VLOOKUP(W112,Library!Y:Z,2,0)</f>
        <v>N/A</v>
      </c>
      <c r="AI112" s="28" t="str">
        <f>VLOOKUP(X112,Library!AA:AB,2,0)</f>
        <v>N/A</v>
      </c>
      <c r="AJ112" s="33">
        <f>IF(MAX(AG112,AH112,AI112)=0,VLOOKUP(I112,Library!$J:$P,7,0),MAX(AG112,AH112,AI112))</f>
        <v>2</v>
      </c>
      <c r="AK112" s="33">
        <f t="shared" si="6"/>
        <v>5</v>
      </c>
      <c r="AL112" s="33">
        <f>VLOOKUP(AA112,Library!T:U,2,0)</f>
        <v>1</v>
      </c>
      <c r="AM112" s="34">
        <f t="shared" si="7"/>
        <v>2.15</v>
      </c>
      <c r="AN112" s="33">
        <f t="shared" si="8"/>
        <v>3</v>
      </c>
      <c r="AO112" s="28" t="s">
        <v>668</v>
      </c>
      <c r="AP112" s="25" t="s">
        <v>128</v>
      </c>
      <c r="AQ112" s="28" t="s">
        <v>413</v>
      </c>
      <c r="AR112" s="28" t="s">
        <v>414</v>
      </c>
      <c r="AS112" s="28" t="s">
        <v>415</v>
      </c>
      <c r="AT112" s="23" t="s">
        <v>3141</v>
      </c>
      <c r="AU112" s="23" t="s">
        <v>35</v>
      </c>
      <c r="AV112" s="25" t="s">
        <v>128</v>
      </c>
      <c r="AW112" s="25" t="s">
        <v>128</v>
      </c>
      <c r="AX112" s="25" t="s">
        <v>128</v>
      </c>
      <c r="AY112" s="25" t="s">
        <v>128</v>
      </c>
      <c r="AZ112" s="25" t="s">
        <v>128</v>
      </c>
      <c r="BA112" s="25" t="s">
        <v>128</v>
      </c>
      <c r="BB112" s="25" t="s">
        <v>128</v>
      </c>
      <c r="BC112" s="25" t="s">
        <v>128</v>
      </c>
      <c r="BD112" s="25" t="s">
        <v>128</v>
      </c>
      <c r="BE112" s="25" t="s">
        <v>128</v>
      </c>
      <c r="BF112" s="25" t="s">
        <v>128</v>
      </c>
      <c r="BG112" s="25" t="s">
        <v>128</v>
      </c>
      <c r="BH112" s="25" t="s">
        <v>113</v>
      </c>
      <c r="BI112" s="23" t="s">
        <v>128</v>
      </c>
      <c r="BJ112" t="s">
        <v>1345</v>
      </c>
      <c r="BK112" s="23" t="s">
        <v>430</v>
      </c>
      <c r="BL112" s="27"/>
    </row>
    <row r="113" spans="1:64" ht="15">
      <c r="A113" s="28">
        <v>155</v>
      </c>
      <c r="B113" s="23" t="s">
        <v>431</v>
      </c>
      <c r="C113" s="28" t="s">
        <v>1491</v>
      </c>
      <c r="D113" s="27" t="s">
        <v>417</v>
      </c>
      <c r="E113" s="42">
        <v>3</v>
      </c>
      <c r="F113" s="25" t="s">
        <v>109</v>
      </c>
      <c r="G113" s="25" t="s">
        <v>128</v>
      </c>
      <c r="H113" s="25" t="s">
        <v>128</v>
      </c>
      <c r="I113" s="29" t="s">
        <v>418</v>
      </c>
      <c r="J113" s="43" t="s">
        <v>4252</v>
      </c>
      <c r="K113" s="27" t="s">
        <v>3616</v>
      </c>
      <c r="L113" s="29">
        <v>75.974999999999994</v>
      </c>
      <c r="M113" s="29">
        <v>76.203999999999994</v>
      </c>
      <c r="N113" s="29">
        <v>4.8762893028754117</v>
      </c>
      <c r="O113" s="30">
        <v>3.25</v>
      </c>
      <c r="P113" s="27" t="s">
        <v>106</v>
      </c>
      <c r="Q113" s="31">
        <v>2</v>
      </c>
      <c r="R113" s="25" t="s">
        <v>2893</v>
      </c>
      <c r="S113" s="25" t="s">
        <v>109</v>
      </c>
      <c r="T113" s="25" t="s">
        <v>3142</v>
      </c>
      <c r="U113" s="25" t="s">
        <v>128</v>
      </c>
      <c r="V113" s="23" t="s">
        <v>1197</v>
      </c>
      <c r="W113" s="23" t="s">
        <v>8</v>
      </c>
      <c r="X113" s="23" t="s">
        <v>8</v>
      </c>
      <c r="Y113" s="23" t="s">
        <v>1301</v>
      </c>
      <c r="Z113" s="23" t="s">
        <v>113</v>
      </c>
      <c r="AA113" s="23" t="s">
        <v>107</v>
      </c>
      <c r="AB113" s="23" t="s">
        <v>2719</v>
      </c>
      <c r="AC113" s="25">
        <v>25.958904109589042</v>
      </c>
      <c r="AD113" s="32">
        <v>1200000000</v>
      </c>
      <c r="AE113" s="33">
        <f>VLOOKUP(J113,Library!A:B,2,0)</f>
        <v>1</v>
      </c>
      <c r="AF113" s="33">
        <f>VLOOKUP(J113,Library!A:G,7,0)</f>
        <v>3</v>
      </c>
      <c r="AG113" s="28">
        <f>VLOOKUP(V113,Library!W:X,2,0)</f>
        <v>2</v>
      </c>
      <c r="AH113" s="28" t="str">
        <f>VLOOKUP(W113,Library!Y:Z,2,0)</f>
        <v>N/A</v>
      </c>
      <c r="AI113" s="28" t="str">
        <f>VLOOKUP(X113,Library!AA:AB,2,0)</f>
        <v>N/A</v>
      </c>
      <c r="AJ113" s="33">
        <f>IF(MAX(AG113,AH113,AI113)=0,VLOOKUP(I113,Library!$J:$P,7,0),MAX(AG113,AH113,AI113))</f>
        <v>2</v>
      </c>
      <c r="AK113" s="33">
        <f t="shared" si="6"/>
        <v>5</v>
      </c>
      <c r="AL113" s="33">
        <f>VLOOKUP(AA113,Library!T:U,2,0)</f>
        <v>1</v>
      </c>
      <c r="AM113" s="34">
        <f t="shared" si="7"/>
        <v>2.15</v>
      </c>
      <c r="AN113" s="33">
        <f t="shared" si="8"/>
        <v>3</v>
      </c>
      <c r="AO113" s="28" t="s">
        <v>127</v>
      </c>
      <c r="AP113" s="25" t="s">
        <v>128</v>
      </c>
      <c r="AQ113" s="28" t="s">
        <v>413</v>
      </c>
      <c r="AR113" s="28" t="s">
        <v>414</v>
      </c>
      <c r="AS113" s="28" t="s">
        <v>415</v>
      </c>
      <c r="AT113" s="23" t="s">
        <v>3142</v>
      </c>
      <c r="AU113" s="23" t="s">
        <v>35</v>
      </c>
      <c r="AV113" s="25" t="s">
        <v>128</v>
      </c>
      <c r="AW113" s="25" t="s">
        <v>128</v>
      </c>
      <c r="AX113" s="25" t="s">
        <v>128</v>
      </c>
      <c r="AY113" s="25" t="s">
        <v>128</v>
      </c>
      <c r="AZ113" s="25" t="s">
        <v>128</v>
      </c>
      <c r="BA113" s="25" t="s">
        <v>128</v>
      </c>
      <c r="BB113" s="25" t="s">
        <v>128</v>
      </c>
      <c r="BC113" s="25" t="s">
        <v>128</v>
      </c>
      <c r="BD113" s="25" t="s">
        <v>128</v>
      </c>
      <c r="BE113" s="25" t="s">
        <v>128</v>
      </c>
      <c r="BF113" s="25" t="s">
        <v>128</v>
      </c>
      <c r="BG113" s="25" t="s">
        <v>128</v>
      </c>
      <c r="BH113" s="25" t="s">
        <v>113</v>
      </c>
      <c r="BI113" s="23" t="s">
        <v>128</v>
      </c>
      <c r="BJ113" t="s">
        <v>1345</v>
      </c>
      <c r="BK113" s="23" t="s">
        <v>431</v>
      </c>
      <c r="BL113" s="27"/>
    </row>
    <row r="114" spans="1:64" ht="15">
      <c r="A114" s="28">
        <v>156</v>
      </c>
      <c r="B114" s="23" t="s">
        <v>432</v>
      </c>
      <c r="C114" s="28" t="s">
        <v>1492</v>
      </c>
      <c r="D114" s="27" t="s">
        <v>417</v>
      </c>
      <c r="E114" s="42">
        <v>3</v>
      </c>
      <c r="F114" s="25" t="s">
        <v>109</v>
      </c>
      <c r="G114" s="25" t="s">
        <v>128</v>
      </c>
      <c r="H114" s="25" t="s">
        <v>128</v>
      </c>
      <c r="I114" s="29" t="s">
        <v>418</v>
      </c>
      <c r="J114" s="43" t="s">
        <v>4252</v>
      </c>
      <c r="K114" s="27" t="s">
        <v>3616</v>
      </c>
      <c r="L114" s="29">
        <v>75.896000000000001</v>
      </c>
      <c r="M114" s="29">
        <v>76.141999999999996</v>
      </c>
      <c r="N114" s="29">
        <v>4.9218156759411942</v>
      </c>
      <c r="O114" s="30">
        <v>3.5</v>
      </c>
      <c r="P114" s="27" t="s">
        <v>106</v>
      </c>
      <c r="Q114" s="31">
        <v>2</v>
      </c>
      <c r="R114" s="25" t="s">
        <v>2893</v>
      </c>
      <c r="S114" s="25" t="s">
        <v>109</v>
      </c>
      <c r="T114" s="25" t="s">
        <v>3143</v>
      </c>
      <c r="U114" s="25" t="s">
        <v>128</v>
      </c>
      <c r="V114" s="23" t="s">
        <v>1197</v>
      </c>
      <c r="W114" s="23" t="s">
        <v>8</v>
      </c>
      <c r="X114" s="23" t="s">
        <v>8</v>
      </c>
      <c r="Y114" s="23" t="s">
        <v>1301</v>
      </c>
      <c r="Z114" s="23" t="s">
        <v>113</v>
      </c>
      <c r="AA114" s="23" t="s">
        <v>107</v>
      </c>
      <c r="AB114" s="23" t="s">
        <v>2720</v>
      </c>
      <c r="AC114" s="25">
        <v>35.967123287671235</v>
      </c>
      <c r="AD114" s="32">
        <v>600000000</v>
      </c>
      <c r="AE114" s="33">
        <f>VLOOKUP(J114,Library!A:B,2,0)</f>
        <v>1</v>
      </c>
      <c r="AF114" s="33">
        <f>VLOOKUP(J114,Library!A:G,7,0)</f>
        <v>3</v>
      </c>
      <c r="AG114" s="28">
        <f>VLOOKUP(V114,Library!W:X,2,0)</f>
        <v>2</v>
      </c>
      <c r="AH114" s="28" t="str">
        <f>VLOOKUP(W114,Library!Y:Z,2,0)</f>
        <v>N/A</v>
      </c>
      <c r="AI114" s="28" t="str">
        <f>VLOOKUP(X114,Library!AA:AB,2,0)</f>
        <v>N/A</v>
      </c>
      <c r="AJ114" s="33">
        <f>IF(MAX(AG114,AH114,AI114)=0,VLOOKUP(I114,Library!$J:$P,7,0),MAX(AG114,AH114,AI114))</f>
        <v>2</v>
      </c>
      <c r="AK114" s="33">
        <f t="shared" si="6"/>
        <v>5</v>
      </c>
      <c r="AL114" s="33">
        <f>VLOOKUP(AA114,Library!T:U,2,0)</f>
        <v>1</v>
      </c>
      <c r="AM114" s="34">
        <f t="shared" si="7"/>
        <v>2.15</v>
      </c>
      <c r="AN114" s="33">
        <f t="shared" si="8"/>
        <v>3</v>
      </c>
      <c r="AO114" s="28" t="s">
        <v>127</v>
      </c>
      <c r="AP114" s="25" t="s">
        <v>128</v>
      </c>
      <c r="AQ114" s="28" t="s">
        <v>413</v>
      </c>
      <c r="AR114" s="28" t="s">
        <v>414</v>
      </c>
      <c r="AS114" s="28" t="s">
        <v>415</v>
      </c>
      <c r="AT114" s="23" t="s">
        <v>3143</v>
      </c>
      <c r="AU114" s="23" t="s">
        <v>35</v>
      </c>
      <c r="AV114" s="25" t="s">
        <v>128</v>
      </c>
      <c r="AW114" s="25" t="s">
        <v>128</v>
      </c>
      <c r="AX114" s="25" t="s">
        <v>128</v>
      </c>
      <c r="AY114" s="25" t="s">
        <v>128</v>
      </c>
      <c r="AZ114" s="25" t="s">
        <v>128</v>
      </c>
      <c r="BA114" s="25" t="s">
        <v>128</v>
      </c>
      <c r="BB114" s="25" t="s">
        <v>128</v>
      </c>
      <c r="BC114" s="25" t="s">
        <v>128</v>
      </c>
      <c r="BD114" s="25" t="s">
        <v>128</v>
      </c>
      <c r="BE114" s="25" t="s">
        <v>128</v>
      </c>
      <c r="BF114" s="25" t="s">
        <v>128</v>
      </c>
      <c r="BG114" s="25" t="s">
        <v>128</v>
      </c>
      <c r="BH114" s="25" t="s">
        <v>113</v>
      </c>
      <c r="BI114" s="23" t="s">
        <v>128</v>
      </c>
      <c r="BJ114" t="s">
        <v>1345</v>
      </c>
      <c r="BK114" s="23" t="s">
        <v>432</v>
      </c>
      <c r="BL114" s="27"/>
    </row>
    <row r="115" spans="1:64" ht="15">
      <c r="A115" s="28">
        <v>158</v>
      </c>
      <c r="B115" s="27" t="s">
        <v>434</v>
      </c>
      <c r="C115" s="28" t="s">
        <v>1493</v>
      </c>
      <c r="D115" s="27" t="s">
        <v>435</v>
      </c>
      <c r="E115" s="42" t="s">
        <v>113</v>
      </c>
      <c r="F115" s="25" t="s">
        <v>128</v>
      </c>
      <c r="G115" s="25" t="s">
        <v>128</v>
      </c>
      <c r="H115" s="25" t="s">
        <v>128</v>
      </c>
      <c r="I115" s="29" t="s">
        <v>436</v>
      </c>
      <c r="J115" s="43" t="s">
        <v>15</v>
      </c>
      <c r="K115" s="27" t="s">
        <v>22</v>
      </c>
      <c r="L115" s="29">
        <v>100.133</v>
      </c>
      <c r="M115" s="29">
        <v>100.529</v>
      </c>
      <c r="N115" s="29">
        <v>4.1947069968659729</v>
      </c>
      <c r="O115" s="30">
        <v>4.5</v>
      </c>
      <c r="P115" s="27" t="s">
        <v>106</v>
      </c>
      <c r="Q115" s="31">
        <v>2</v>
      </c>
      <c r="R115" s="25" t="s">
        <v>4373</v>
      </c>
      <c r="S115" s="25" t="s">
        <v>128</v>
      </c>
      <c r="T115" s="25" t="s">
        <v>4374</v>
      </c>
      <c r="U115" s="25" t="s">
        <v>128</v>
      </c>
      <c r="V115" s="23" t="s">
        <v>1191</v>
      </c>
      <c r="W115" s="23" t="s">
        <v>1251</v>
      </c>
      <c r="X115" s="23" t="s">
        <v>1252</v>
      </c>
      <c r="Y115" s="23" t="s">
        <v>1301</v>
      </c>
      <c r="Z115" s="23" t="s">
        <v>113</v>
      </c>
      <c r="AA115" s="23" t="s">
        <v>107</v>
      </c>
      <c r="AB115" s="23" t="s">
        <v>2721</v>
      </c>
      <c r="AC115" s="25">
        <v>1.8383561643835618</v>
      </c>
      <c r="AD115" s="44">
        <v>200000000</v>
      </c>
      <c r="AE115" s="33">
        <f>VLOOKUP(J115,Library!A:B,2,0)</f>
        <v>3</v>
      </c>
      <c r="AF115" s="33">
        <f>VLOOKUP(J115,Library!A:G,7,0)</f>
        <v>3</v>
      </c>
      <c r="AG115" s="28" t="str">
        <f>VLOOKUP(V115,Library!W:X,2,0)</f>
        <v>N/A</v>
      </c>
      <c r="AH115" s="28" t="str">
        <f>VLOOKUP(W115,Library!Y:Z,2,0)</f>
        <v>N/A</v>
      </c>
      <c r="AI115" s="28" t="str">
        <f>VLOOKUP(X115,Library!AA:AB,2,0)</f>
        <v>N/A</v>
      </c>
      <c r="AJ115" s="33">
        <f>IF(MAX(AG115,AH115,AI115)=0,VLOOKUP(I115,Library!$J:$P,7,0),MAX(AG115,AH115,AI115))</f>
        <v>7</v>
      </c>
      <c r="AK115" s="33">
        <f t="shared" si="6"/>
        <v>3</v>
      </c>
      <c r="AL115" s="33">
        <f>VLOOKUP(AA115,Library!T:U,2,0)</f>
        <v>1</v>
      </c>
      <c r="AM115" s="34">
        <f t="shared" si="7"/>
        <v>3.8999999999999995</v>
      </c>
      <c r="AN115" s="33">
        <f t="shared" si="8"/>
        <v>5</v>
      </c>
      <c r="AO115" s="28" t="s">
        <v>127</v>
      </c>
      <c r="AP115" s="25" t="s">
        <v>128</v>
      </c>
      <c r="AQ115" s="28" t="s">
        <v>437</v>
      </c>
      <c r="AR115" s="28" t="s">
        <v>113</v>
      </c>
      <c r="AS115" s="28" t="s">
        <v>4465</v>
      </c>
      <c r="AT115" s="23" t="s">
        <v>113</v>
      </c>
      <c r="AU115" s="23" t="s">
        <v>114</v>
      </c>
      <c r="AV115" s="25" t="s">
        <v>128</v>
      </c>
      <c r="AW115" s="25" t="s">
        <v>128</v>
      </c>
      <c r="AX115" s="25" t="s">
        <v>128</v>
      </c>
      <c r="AY115" s="25" t="s">
        <v>128</v>
      </c>
      <c r="AZ115" s="25" t="s">
        <v>128</v>
      </c>
      <c r="BA115" s="25" t="s">
        <v>128</v>
      </c>
      <c r="BB115" s="25" t="s">
        <v>128</v>
      </c>
      <c r="BC115" s="25" t="s">
        <v>128</v>
      </c>
      <c r="BD115" s="25" t="s">
        <v>128</v>
      </c>
      <c r="BE115" s="25" t="s">
        <v>128</v>
      </c>
      <c r="BF115" s="25" t="s">
        <v>128</v>
      </c>
      <c r="BG115" s="25" t="s">
        <v>128</v>
      </c>
      <c r="BH115" s="25" t="s">
        <v>113</v>
      </c>
      <c r="BI115" s="23" t="s">
        <v>128</v>
      </c>
      <c r="BJ115" t="s">
        <v>1292</v>
      </c>
      <c r="BK115" s="27" t="s">
        <v>434</v>
      </c>
      <c r="BL115" s="23"/>
    </row>
    <row r="116" spans="1:64" ht="15">
      <c r="A116" s="28">
        <v>159</v>
      </c>
      <c r="B116" s="27" t="s">
        <v>438</v>
      </c>
      <c r="C116" s="28" t="s">
        <v>1494</v>
      </c>
      <c r="D116" s="27" t="s">
        <v>439</v>
      </c>
      <c r="E116" s="42">
        <v>3</v>
      </c>
      <c r="F116" s="25" t="s">
        <v>128</v>
      </c>
      <c r="G116" s="25" t="s">
        <v>128</v>
      </c>
      <c r="H116" s="25" t="s">
        <v>128</v>
      </c>
      <c r="I116" s="29" t="s">
        <v>440</v>
      </c>
      <c r="J116" s="43" t="s">
        <v>10</v>
      </c>
      <c r="K116" s="27" t="s">
        <v>22</v>
      </c>
      <c r="L116" s="29">
        <v>99.953999999999994</v>
      </c>
      <c r="M116" s="29">
        <v>99.995999999999995</v>
      </c>
      <c r="N116" s="29">
        <v>4.540552812304874</v>
      </c>
      <c r="O116" s="30">
        <v>4.5599999999999996</v>
      </c>
      <c r="P116" s="27" t="s">
        <v>106</v>
      </c>
      <c r="Q116" s="31">
        <v>2</v>
      </c>
      <c r="R116" s="25" t="s">
        <v>2722</v>
      </c>
      <c r="S116" s="25" t="s">
        <v>128</v>
      </c>
      <c r="T116" s="25" t="s">
        <v>4374</v>
      </c>
      <c r="U116" s="25" t="s">
        <v>128</v>
      </c>
      <c r="V116" s="23" t="s">
        <v>1191</v>
      </c>
      <c r="W116" s="23" t="s">
        <v>8</v>
      </c>
      <c r="X116" s="23" t="s">
        <v>8</v>
      </c>
      <c r="Y116" s="23" t="s">
        <v>1301</v>
      </c>
      <c r="Z116" s="23" t="s">
        <v>113</v>
      </c>
      <c r="AA116" s="23" t="s">
        <v>107</v>
      </c>
      <c r="AB116" s="23" t="s">
        <v>2722</v>
      </c>
      <c r="AC116" s="25">
        <v>0.35068493150684932</v>
      </c>
      <c r="AD116" s="44">
        <v>350000000</v>
      </c>
      <c r="AE116" s="33">
        <f>VLOOKUP(J116,Library!A:B,2,0)</f>
        <v>1</v>
      </c>
      <c r="AF116" s="33">
        <f>VLOOKUP(J116,Library!A:G,7,0)</f>
        <v>3</v>
      </c>
      <c r="AG116" s="28" t="str">
        <f>VLOOKUP(V116,Library!W:X,2,0)</f>
        <v>N/A</v>
      </c>
      <c r="AH116" s="28" t="str">
        <f>VLOOKUP(W116,Library!Y:Z,2,0)</f>
        <v>N/A</v>
      </c>
      <c r="AI116" s="28" t="str">
        <f>VLOOKUP(X116,Library!AA:AB,2,0)</f>
        <v>N/A</v>
      </c>
      <c r="AJ116" s="33">
        <f>IF(MAX(AG116,AH116,AI116)=0,VLOOKUP(I116,Library!$J:$P,7,0),MAX(AG116,AH116,AI116))</f>
        <v>4</v>
      </c>
      <c r="AK116" s="33">
        <f t="shared" si="6"/>
        <v>2</v>
      </c>
      <c r="AL116" s="33">
        <f>VLOOKUP(AA116,Library!T:U,2,0)</f>
        <v>1</v>
      </c>
      <c r="AM116" s="34">
        <f t="shared" si="7"/>
        <v>2.35</v>
      </c>
      <c r="AN116" s="33">
        <f t="shared" si="8"/>
        <v>3</v>
      </c>
      <c r="AO116" s="28" t="s">
        <v>173</v>
      </c>
      <c r="AP116" s="25" t="s">
        <v>128</v>
      </c>
      <c r="AQ116" s="28" t="s">
        <v>441</v>
      </c>
      <c r="AR116" s="28" t="s">
        <v>442</v>
      </c>
      <c r="AS116" s="28" t="s">
        <v>443</v>
      </c>
      <c r="AT116" s="23" t="s">
        <v>113</v>
      </c>
      <c r="AU116" s="23" t="s">
        <v>114</v>
      </c>
      <c r="AV116" s="25" t="s">
        <v>128</v>
      </c>
      <c r="AW116" s="25" t="s">
        <v>128</v>
      </c>
      <c r="AX116" s="25" t="s">
        <v>128</v>
      </c>
      <c r="AY116" s="25" t="s">
        <v>128</v>
      </c>
      <c r="AZ116" s="25" t="s">
        <v>128</v>
      </c>
      <c r="BA116" s="25" t="s">
        <v>128</v>
      </c>
      <c r="BB116" s="25" t="s">
        <v>128</v>
      </c>
      <c r="BC116" s="25" t="s">
        <v>128</v>
      </c>
      <c r="BD116" s="25" t="s">
        <v>128</v>
      </c>
      <c r="BE116" s="25" t="s">
        <v>128</v>
      </c>
      <c r="BF116" s="25" t="s">
        <v>128</v>
      </c>
      <c r="BG116" s="25" t="s">
        <v>128</v>
      </c>
      <c r="BH116" s="25" t="s">
        <v>113</v>
      </c>
      <c r="BI116" s="23" t="s">
        <v>128</v>
      </c>
      <c r="BJ116" t="s">
        <v>1292</v>
      </c>
      <c r="BK116" s="27" t="s">
        <v>438</v>
      </c>
      <c r="BL116" s="23"/>
    </row>
    <row r="117" spans="1:64" ht="15">
      <c r="A117" s="28">
        <v>164</v>
      </c>
      <c r="B117" s="27" t="s">
        <v>453</v>
      </c>
      <c r="C117" s="28" t="s">
        <v>1495</v>
      </c>
      <c r="D117" s="27" t="s">
        <v>449</v>
      </c>
      <c r="E117" s="42">
        <v>3</v>
      </c>
      <c r="F117" s="25" t="s">
        <v>128</v>
      </c>
      <c r="G117" s="25" t="s">
        <v>128</v>
      </c>
      <c r="H117" s="25" t="s">
        <v>128</v>
      </c>
      <c r="I117" s="29" t="s">
        <v>450</v>
      </c>
      <c r="J117" s="43" t="s">
        <v>10</v>
      </c>
      <c r="K117" s="27" t="s">
        <v>23</v>
      </c>
      <c r="L117" s="29">
        <v>99.188999999999993</v>
      </c>
      <c r="M117" s="29">
        <v>99.313999999999993</v>
      </c>
      <c r="N117" s="29">
        <v>4.3659995784280898</v>
      </c>
      <c r="O117" s="30">
        <v>4.125</v>
      </c>
      <c r="P117" s="27" t="s">
        <v>106</v>
      </c>
      <c r="Q117" s="31">
        <v>2</v>
      </c>
      <c r="R117" s="25" t="s">
        <v>4402</v>
      </c>
      <c r="S117" s="25" t="s">
        <v>128</v>
      </c>
      <c r="T117" s="25" t="s">
        <v>4374</v>
      </c>
      <c r="U117" s="25" t="s">
        <v>128</v>
      </c>
      <c r="V117" s="23" t="s">
        <v>1219</v>
      </c>
      <c r="W117" s="23" t="s">
        <v>1220</v>
      </c>
      <c r="X117" s="23" t="s">
        <v>8</v>
      </c>
      <c r="Y117" s="23" t="s">
        <v>1301</v>
      </c>
      <c r="Z117" s="23" t="s">
        <v>113</v>
      </c>
      <c r="AA117" s="23" t="s">
        <v>107</v>
      </c>
      <c r="AB117" s="23" t="s">
        <v>2724</v>
      </c>
      <c r="AC117" s="25">
        <v>3.0684931506849313</v>
      </c>
      <c r="AD117" s="44">
        <v>500000000</v>
      </c>
      <c r="AE117" s="33">
        <f>VLOOKUP(J117,Library!A:B,2,0)</f>
        <v>1</v>
      </c>
      <c r="AF117" s="33">
        <f>VLOOKUP(J117,Library!A:G,7,0)</f>
        <v>3</v>
      </c>
      <c r="AG117" s="28">
        <f>VLOOKUP(V117,Library!W:X,2,0)</f>
        <v>4</v>
      </c>
      <c r="AH117" s="28">
        <f>VLOOKUP(W117,Library!Y:Z,2,0)</f>
        <v>4</v>
      </c>
      <c r="AI117" s="28" t="str">
        <f>VLOOKUP(X117,Library!AA:AB,2,0)</f>
        <v>N/A</v>
      </c>
      <c r="AJ117" s="33">
        <f>IF(MAX(AG117,AH117,AI117)=0,VLOOKUP(I117,Library!$J:$P,7,0),MAX(AG117,AH117,AI117))</f>
        <v>4</v>
      </c>
      <c r="AK117" s="33">
        <f t="shared" si="6"/>
        <v>3</v>
      </c>
      <c r="AL117" s="33">
        <f>VLOOKUP(AA117,Library!T:U,2,0)</f>
        <v>1</v>
      </c>
      <c r="AM117" s="34">
        <f t="shared" si="7"/>
        <v>2.4500000000000002</v>
      </c>
      <c r="AN117" s="33">
        <f t="shared" si="8"/>
        <v>3</v>
      </c>
      <c r="AO117" s="28" t="s">
        <v>136</v>
      </c>
      <c r="AP117" s="25" t="s">
        <v>128</v>
      </c>
      <c r="AQ117" s="28" t="s">
        <v>110</v>
      </c>
      <c r="AR117" s="28" t="s">
        <v>451</v>
      </c>
      <c r="AS117" s="28" t="s">
        <v>452</v>
      </c>
      <c r="AT117" s="23" t="s">
        <v>113</v>
      </c>
      <c r="AU117" s="23" t="s">
        <v>114</v>
      </c>
      <c r="AV117" s="25" t="s">
        <v>128</v>
      </c>
      <c r="AW117" s="25" t="s">
        <v>128</v>
      </c>
      <c r="AX117" s="25" t="s">
        <v>128</v>
      </c>
      <c r="AY117" s="25" t="s">
        <v>128</v>
      </c>
      <c r="AZ117" s="25" t="s">
        <v>128</v>
      </c>
      <c r="BA117" s="25" t="s">
        <v>128</v>
      </c>
      <c r="BB117" s="25" t="s">
        <v>128</v>
      </c>
      <c r="BC117" s="25" t="s">
        <v>128</v>
      </c>
      <c r="BD117" s="25" t="s">
        <v>128</v>
      </c>
      <c r="BE117" s="25" t="s">
        <v>128</v>
      </c>
      <c r="BF117" s="25" t="s">
        <v>128</v>
      </c>
      <c r="BG117" s="25" t="s">
        <v>128</v>
      </c>
      <c r="BH117" s="25" t="s">
        <v>113</v>
      </c>
      <c r="BI117" s="23" t="s">
        <v>128</v>
      </c>
      <c r="BJ117" t="s">
        <v>1277</v>
      </c>
      <c r="BK117" s="27" t="s">
        <v>453</v>
      </c>
      <c r="BL117" s="23"/>
    </row>
    <row r="118" spans="1:64" ht="15">
      <c r="A118" s="28">
        <v>166</v>
      </c>
      <c r="B118" s="23" t="s">
        <v>458</v>
      </c>
      <c r="C118" s="28" t="s">
        <v>1496</v>
      </c>
      <c r="D118" s="27" t="s">
        <v>454</v>
      </c>
      <c r="E118" s="42">
        <v>3</v>
      </c>
      <c r="F118" s="25" t="s">
        <v>128</v>
      </c>
      <c r="G118" s="25" t="s">
        <v>128</v>
      </c>
      <c r="H118" s="25" t="s">
        <v>128</v>
      </c>
      <c r="I118" s="29" t="s">
        <v>2406</v>
      </c>
      <c r="J118" s="43" t="s">
        <v>10</v>
      </c>
      <c r="K118" s="27" t="s">
        <v>23</v>
      </c>
      <c r="L118" s="29">
        <v>96.46</v>
      </c>
      <c r="M118" s="29">
        <v>96.564999999999998</v>
      </c>
      <c r="N118" s="29">
        <v>4.5370699344991934</v>
      </c>
      <c r="O118" s="30">
        <v>3.45</v>
      </c>
      <c r="P118" s="27" t="s">
        <v>106</v>
      </c>
      <c r="Q118" s="31">
        <v>2</v>
      </c>
      <c r="R118" s="25" t="s">
        <v>2780</v>
      </c>
      <c r="S118" s="25" t="s">
        <v>128</v>
      </c>
      <c r="T118" s="25" t="s">
        <v>4374</v>
      </c>
      <c r="U118" s="25" t="s">
        <v>128</v>
      </c>
      <c r="V118" s="23" t="s">
        <v>1215</v>
      </c>
      <c r="W118" s="23" t="s">
        <v>8</v>
      </c>
      <c r="X118" s="23" t="s">
        <v>1215</v>
      </c>
      <c r="Y118" s="23" t="s">
        <v>1301</v>
      </c>
      <c r="Z118" s="23" t="s">
        <v>1276</v>
      </c>
      <c r="AA118" s="23" t="s">
        <v>107</v>
      </c>
      <c r="AB118" s="23" t="s">
        <v>2725</v>
      </c>
      <c r="AC118" s="25">
        <v>3.4493150684931506</v>
      </c>
      <c r="AD118" s="32">
        <v>450000000</v>
      </c>
      <c r="AE118" s="33">
        <f>VLOOKUP(J118,Library!A:B,2,0)</f>
        <v>1</v>
      </c>
      <c r="AF118" s="33">
        <f>VLOOKUP(J118,Library!A:G,7,0)</f>
        <v>3</v>
      </c>
      <c r="AG118" s="28">
        <f>VLOOKUP(V118,Library!W:X,2,0)</f>
        <v>3</v>
      </c>
      <c r="AH118" s="28" t="str">
        <f>VLOOKUP(W118,Library!Y:Z,2,0)</f>
        <v>N/A</v>
      </c>
      <c r="AI118" s="28">
        <f>VLOOKUP(X118,Library!AA:AB,2,0)</f>
        <v>3</v>
      </c>
      <c r="AJ118" s="33">
        <f>IF(MAX(AG118,AH118,AI118)=0,VLOOKUP(I118,Library!$J:$P,7,0),MAX(AG118,AH118,AI118))</f>
        <v>3</v>
      </c>
      <c r="AK118" s="33">
        <f t="shared" si="6"/>
        <v>3</v>
      </c>
      <c r="AL118" s="33">
        <f>VLOOKUP(AA118,Library!T:U,2,0)</f>
        <v>1</v>
      </c>
      <c r="AM118" s="34">
        <f t="shared" si="7"/>
        <v>2.2000000000000002</v>
      </c>
      <c r="AN118" s="33">
        <f t="shared" si="8"/>
        <v>3</v>
      </c>
      <c r="AO118" s="28" t="s">
        <v>136</v>
      </c>
      <c r="AP118" s="25" t="s">
        <v>128</v>
      </c>
      <c r="AQ118" s="28" t="s">
        <v>110</v>
      </c>
      <c r="AR118" s="28" t="s">
        <v>456</v>
      </c>
      <c r="AS118" s="28" t="s">
        <v>2280</v>
      </c>
      <c r="AT118" s="23" t="s">
        <v>113</v>
      </c>
      <c r="AU118" s="23" t="s">
        <v>114</v>
      </c>
      <c r="AV118" s="25" t="s">
        <v>128</v>
      </c>
      <c r="AW118" s="25" t="s">
        <v>128</v>
      </c>
      <c r="AX118" s="25" t="s">
        <v>128</v>
      </c>
      <c r="AY118" s="25" t="s">
        <v>128</v>
      </c>
      <c r="AZ118" s="25" t="s">
        <v>128</v>
      </c>
      <c r="BA118" s="25" t="s">
        <v>128</v>
      </c>
      <c r="BB118" s="25" t="s">
        <v>128</v>
      </c>
      <c r="BC118" s="25" t="s">
        <v>128</v>
      </c>
      <c r="BD118" s="25" t="s">
        <v>128</v>
      </c>
      <c r="BE118" s="25" t="s">
        <v>128</v>
      </c>
      <c r="BF118" s="25" t="s">
        <v>128</v>
      </c>
      <c r="BG118" s="25" t="s">
        <v>128</v>
      </c>
      <c r="BH118" s="25" t="s">
        <v>113</v>
      </c>
      <c r="BI118" s="23" t="s">
        <v>128</v>
      </c>
      <c r="BJ118" t="s">
        <v>1277</v>
      </c>
      <c r="BK118" s="23" t="s">
        <v>458</v>
      </c>
      <c r="BL118" s="23"/>
    </row>
    <row r="119" spans="1:64" ht="15">
      <c r="A119" s="28">
        <v>167</v>
      </c>
      <c r="B119" s="27" t="s">
        <v>459</v>
      </c>
      <c r="C119" s="28" t="s">
        <v>1497</v>
      </c>
      <c r="D119" s="27" t="s">
        <v>454</v>
      </c>
      <c r="E119" s="42">
        <v>3</v>
      </c>
      <c r="F119" s="25" t="s">
        <v>128</v>
      </c>
      <c r="G119" s="25" t="s">
        <v>128</v>
      </c>
      <c r="H119" s="25" t="s">
        <v>128</v>
      </c>
      <c r="I119" s="29" t="s">
        <v>455</v>
      </c>
      <c r="J119" s="43" t="s">
        <v>10</v>
      </c>
      <c r="K119" s="27" t="s">
        <v>23</v>
      </c>
      <c r="L119" s="29">
        <v>108.38800000000001</v>
      </c>
      <c r="M119" s="29">
        <v>108.643</v>
      </c>
      <c r="N119" s="29">
        <v>5.1618417154032121</v>
      </c>
      <c r="O119" s="30">
        <v>6.45</v>
      </c>
      <c r="P119" s="27" t="s">
        <v>106</v>
      </c>
      <c r="Q119" s="31">
        <v>2</v>
      </c>
      <c r="R119" s="25" t="s">
        <v>4403</v>
      </c>
      <c r="S119" s="25" t="s">
        <v>128</v>
      </c>
      <c r="T119" s="25" t="s">
        <v>4374</v>
      </c>
      <c r="U119" s="25" t="s">
        <v>128</v>
      </c>
      <c r="V119" s="23" t="s">
        <v>1215</v>
      </c>
      <c r="W119" s="23" t="s">
        <v>1225</v>
      </c>
      <c r="X119" s="23" t="s">
        <v>1215</v>
      </c>
      <c r="Y119" s="23" t="s">
        <v>1301</v>
      </c>
      <c r="Z119" s="23" t="s">
        <v>1276</v>
      </c>
      <c r="AA119" s="23" t="s">
        <v>107</v>
      </c>
      <c r="AB119" s="23" t="s">
        <v>2726</v>
      </c>
      <c r="AC119" s="25">
        <v>8.3589041095890408</v>
      </c>
      <c r="AD119" s="44">
        <v>500000000</v>
      </c>
      <c r="AE119" s="33">
        <f>VLOOKUP(J119,Library!A:B,2,0)</f>
        <v>1</v>
      </c>
      <c r="AF119" s="33">
        <f>VLOOKUP(J119,Library!A:G,7,0)</f>
        <v>3</v>
      </c>
      <c r="AG119" s="28">
        <f>VLOOKUP(V119,Library!W:X,2,0)</f>
        <v>3</v>
      </c>
      <c r="AH119" s="28">
        <f>VLOOKUP(W119,Library!Y:Z,2,0)</f>
        <v>4</v>
      </c>
      <c r="AI119" s="28">
        <f>VLOOKUP(X119,Library!AA:AB,2,0)</f>
        <v>3</v>
      </c>
      <c r="AJ119" s="33">
        <f>IF(MAX(AG119,AH119,AI119)=0,VLOOKUP(I119,Library!$J:$P,7,0),MAX(AG119,AH119,AI119))</f>
        <v>4</v>
      </c>
      <c r="AK119" s="33">
        <f t="shared" si="6"/>
        <v>4</v>
      </c>
      <c r="AL119" s="33">
        <f>VLOOKUP(AA119,Library!T:U,2,0)</f>
        <v>1</v>
      </c>
      <c r="AM119" s="34">
        <f t="shared" si="7"/>
        <v>2.5499999999999998</v>
      </c>
      <c r="AN119" s="33">
        <f t="shared" si="8"/>
        <v>3</v>
      </c>
      <c r="AO119" s="28" t="s">
        <v>136</v>
      </c>
      <c r="AP119" s="25" t="s">
        <v>128</v>
      </c>
      <c r="AQ119" s="28" t="s">
        <v>110</v>
      </c>
      <c r="AR119" s="28" t="s">
        <v>456</v>
      </c>
      <c r="AS119" s="28" t="s">
        <v>457</v>
      </c>
      <c r="AT119" s="23" t="s">
        <v>113</v>
      </c>
      <c r="AU119" s="23" t="s">
        <v>114</v>
      </c>
      <c r="AV119" s="25" t="s">
        <v>128</v>
      </c>
      <c r="AW119" s="25" t="s">
        <v>128</v>
      </c>
      <c r="AX119" s="25" t="s">
        <v>128</v>
      </c>
      <c r="AY119" s="25" t="s">
        <v>128</v>
      </c>
      <c r="AZ119" s="25" t="s">
        <v>128</v>
      </c>
      <c r="BA119" s="25" t="s">
        <v>128</v>
      </c>
      <c r="BB119" s="25" t="s">
        <v>128</v>
      </c>
      <c r="BC119" s="25" t="s">
        <v>128</v>
      </c>
      <c r="BD119" s="25" t="s">
        <v>128</v>
      </c>
      <c r="BE119" s="25" t="s">
        <v>128</v>
      </c>
      <c r="BF119" s="25" t="s">
        <v>128</v>
      </c>
      <c r="BG119" s="25" t="s">
        <v>128</v>
      </c>
      <c r="BH119" s="25" t="s">
        <v>113</v>
      </c>
      <c r="BI119" s="23" t="s">
        <v>128</v>
      </c>
      <c r="BJ119" t="s">
        <v>1277</v>
      </c>
      <c r="BK119" s="27" t="s">
        <v>459</v>
      </c>
      <c r="BL119" s="27"/>
    </row>
    <row r="120" spans="1:64" ht="15">
      <c r="A120" s="28">
        <v>168</v>
      </c>
      <c r="B120" s="27" t="s">
        <v>461</v>
      </c>
      <c r="C120" s="28" t="s">
        <v>1498</v>
      </c>
      <c r="D120" s="27" t="s">
        <v>462</v>
      </c>
      <c r="E120" s="42">
        <v>4</v>
      </c>
      <c r="F120" s="25" t="s">
        <v>109</v>
      </c>
      <c r="G120" s="25" t="s">
        <v>109</v>
      </c>
      <c r="H120" s="25" t="s">
        <v>128</v>
      </c>
      <c r="I120" s="29" t="s">
        <v>463</v>
      </c>
      <c r="J120" s="43" t="s">
        <v>1375</v>
      </c>
      <c r="K120" s="27" t="s">
        <v>23</v>
      </c>
      <c r="L120" s="29">
        <v>77.543000000000006</v>
      </c>
      <c r="M120" s="29">
        <v>78.075000000000003</v>
      </c>
      <c r="N120" s="29">
        <v>6.2118736778235482</v>
      </c>
      <c r="O120" s="30">
        <v>4.8499999999999996</v>
      </c>
      <c r="P120" s="27" t="s">
        <v>106</v>
      </c>
      <c r="Q120" s="31">
        <v>2</v>
      </c>
      <c r="R120" s="25" t="s">
        <v>630</v>
      </c>
      <c r="S120" s="25" t="s">
        <v>109</v>
      </c>
      <c r="T120" s="25" t="s">
        <v>2979</v>
      </c>
      <c r="U120" s="25" t="s">
        <v>128</v>
      </c>
      <c r="V120" s="23" t="s">
        <v>8</v>
      </c>
      <c r="W120" s="23" t="s">
        <v>1225</v>
      </c>
      <c r="X120" s="23" t="s">
        <v>8</v>
      </c>
      <c r="Y120" s="23" t="s">
        <v>1301</v>
      </c>
      <c r="Z120" s="23" t="s">
        <v>1276</v>
      </c>
      <c r="AA120" s="23" t="s">
        <v>107</v>
      </c>
      <c r="AB120" s="23" t="s">
        <v>113</v>
      </c>
      <c r="AC120" s="25" t="s">
        <v>113</v>
      </c>
      <c r="AD120" s="44">
        <v>500000000</v>
      </c>
      <c r="AE120" s="33">
        <f>VLOOKUP(J120,Library!A:B,2,0)</f>
        <v>3</v>
      </c>
      <c r="AF120" s="33">
        <f>VLOOKUP(J120,Library!A:G,7,0)</f>
        <v>3</v>
      </c>
      <c r="AG120" s="28" t="str">
        <f>VLOOKUP(V120,Library!W:X,2,0)</f>
        <v>N/A</v>
      </c>
      <c r="AH120" s="28">
        <f>VLOOKUP(W120,Library!Y:Z,2,0)</f>
        <v>4</v>
      </c>
      <c r="AI120" s="28" t="str">
        <f>VLOOKUP(X120,Library!AA:AB,2,0)</f>
        <v>N/A</v>
      </c>
      <c r="AJ120" s="33">
        <f>IF(MAX(AG120,AH120,AI120)=0,VLOOKUP(I120,Library!$J:$P,7,0),MAX(AG120,AH120,AI120))</f>
        <v>4</v>
      </c>
      <c r="AK120" s="33">
        <f t="shared" si="6"/>
        <v>5</v>
      </c>
      <c r="AL120" s="33">
        <f>VLOOKUP(AA120,Library!T:U,2,0)</f>
        <v>1</v>
      </c>
      <c r="AM120" s="34">
        <f t="shared" si="7"/>
        <v>3.3499999999999996</v>
      </c>
      <c r="AN120" s="33">
        <f t="shared" si="8"/>
        <v>4</v>
      </c>
      <c r="AO120" s="28" t="s">
        <v>127</v>
      </c>
      <c r="AP120" s="25" t="s">
        <v>128</v>
      </c>
      <c r="AQ120" s="28" t="s">
        <v>464</v>
      </c>
      <c r="AR120" s="28" t="s">
        <v>465</v>
      </c>
      <c r="AS120" s="28" t="s">
        <v>462</v>
      </c>
      <c r="AT120" s="23" t="s">
        <v>466</v>
      </c>
      <c r="AU120" s="23" t="s">
        <v>130</v>
      </c>
      <c r="AV120" s="25" t="s">
        <v>128</v>
      </c>
      <c r="AW120" s="25" t="s">
        <v>128</v>
      </c>
      <c r="AX120" s="25" t="s">
        <v>128</v>
      </c>
      <c r="AY120" s="25" t="s">
        <v>128</v>
      </c>
      <c r="AZ120" s="25" t="s">
        <v>128</v>
      </c>
      <c r="BA120" s="25" t="s">
        <v>128</v>
      </c>
      <c r="BB120" s="25" t="s">
        <v>128</v>
      </c>
      <c r="BC120" s="25" t="s">
        <v>109</v>
      </c>
      <c r="BD120" s="25" t="s">
        <v>109</v>
      </c>
      <c r="BE120" s="25" t="s">
        <v>128</v>
      </c>
      <c r="BF120" s="25" t="s">
        <v>128</v>
      </c>
      <c r="BG120" s="25" t="s">
        <v>128</v>
      </c>
      <c r="BH120" s="25" t="s">
        <v>113</v>
      </c>
      <c r="BI120" s="23" t="s">
        <v>128</v>
      </c>
      <c r="BJ120" t="s">
        <v>1277</v>
      </c>
      <c r="BK120" s="27" t="s">
        <v>461</v>
      </c>
      <c r="BL120" s="27"/>
    </row>
    <row r="121" spans="1:64" ht="15">
      <c r="A121" s="28">
        <v>170</v>
      </c>
      <c r="B121" s="27" t="s">
        <v>467</v>
      </c>
      <c r="C121" s="28" t="s">
        <v>1499</v>
      </c>
      <c r="D121" s="27" t="s">
        <v>468</v>
      </c>
      <c r="E121" s="42">
        <v>4</v>
      </c>
      <c r="F121" s="25" t="s">
        <v>109</v>
      </c>
      <c r="G121" s="25" t="s">
        <v>109</v>
      </c>
      <c r="H121" s="25" t="s">
        <v>128</v>
      </c>
      <c r="I121" s="29" t="s">
        <v>469</v>
      </c>
      <c r="J121" s="43" t="s">
        <v>1375</v>
      </c>
      <c r="K121" s="27" t="s">
        <v>908</v>
      </c>
      <c r="L121" s="29">
        <v>65.510000000000005</v>
      </c>
      <c r="M121" s="29">
        <v>66.195999999999998</v>
      </c>
      <c r="N121" s="29">
        <v>5.7407734474751146</v>
      </c>
      <c r="O121" s="30">
        <v>3.8</v>
      </c>
      <c r="P121" s="27" t="s">
        <v>106</v>
      </c>
      <c r="Q121" s="31">
        <v>2</v>
      </c>
      <c r="R121" s="25" t="s">
        <v>3086</v>
      </c>
      <c r="S121" s="25" t="s">
        <v>109</v>
      </c>
      <c r="T121" s="25" t="s">
        <v>2979</v>
      </c>
      <c r="U121" s="25" t="s">
        <v>128</v>
      </c>
      <c r="V121" s="23" t="s">
        <v>8</v>
      </c>
      <c r="W121" s="23" t="s">
        <v>1212</v>
      </c>
      <c r="X121" s="23" t="s">
        <v>8</v>
      </c>
      <c r="Y121" s="23" t="s">
        <v>1301</v>
      </c>
      <c r="Z121" s="23" t="s">
        <v>1276</v>
      </c>
      <c r="AA121" s="23" t="s">
        <v>107</v>
      </c>
      <c r="AB121" s="23" t="s">
        <v>113</v>
      </c>
      <c r="AC121" s="25" t="s">
        <v>113</v>
      </c>
      <c r="AD121" s="44">
        <v>300000000</v>
      </c>
      <c r="AE121" s="33">
        <f>VLOOKUP(J121,Library!A:B,2,0)</f>
        <v>3</v>
      </c>
      <c r="AF121" s="33">
        <f>VLOOKUP(J121,Library!A:G,7,0)</f>
        <v>3</v>
      </c>
      <c r="AG121" s="28" t="str">
        <f>VLOOKUP(V121,Library!W:X,2,0)</f>
        <v>N/A</v>
      </c>
      <c r="AH121" s="28">
        <f>VLOOKUP(W121,Library!Y:Z,2,0)</f>
        <v>3</v>
      </c>
      <c r="AI121" s="28" t="str">
        <f>VLOOKUP(X121,Library!AA:AB,2,0)</f>
        <v>N/A</v>
      </c>
      <c r="AJ121" s="33">
        <f>IF(MAX(AG121,AH121,AI121)=0,VLOOKUP(I121,Library!$J:$P,7,0),MAX(AG121,AH121,AI121))</f>
        <v>3</v>
      </c>
      <c r="AK121" s="33">
        <f t="shared" si="6"/>
        <v>5</v>
      </c>
      <c r="AL121" s="33">
        <f>VLOOKUP(AA121,Library!T:U,2,0)</f>
        <v>1</v>
      </c>
      <c r="AM121" s="34">
        <f t="shared" si="7"/>
        <v>3.0999999999999996</v>
      </c>
      <c r="AN121" s="33">
        <f t="shared" si="8"/>
        <v>4</v>
      </c>
      <c r="AO121" s="28" t="s">
        <v>127</v>
      </c>
      <c r="AP121" s="25" t="s">
        <v>128</v>
      </c>
      <c r="AQ121" s="28" t="s">
        <v>470</v>
      </c>
      <c r="AR121" s="28" t="s">
        <v>471</v>
      </c>
      <c r="AS121" s="28" t="s">
        <v>468</v>
      </c>
      <c r="AT121" s="23" t="s">
        <v>472</v>
      </c>
      <c r="AU121" s="23" t="s">
        <v>130</v>
      </c>
      <c r="AV121" s="25" t="s">
        <v>128</v>
      </c>
      <c r="AW121" s="25" t="s">
        <v>128</v>
      </c>
      <c r="AX121" s="25" t="s">
        <v>128</v>
      </c>
      <c r="AY121" s="25" t="s">
        <v>128</v>
      </c>
      <c r="AZ121" s="25" t="s">
        <v>128</v>
      </c>
      <c r="BA121" s="25" t="s">
        <v>128</v>
      </c>
      <c r="BB121" s="25" t="s">
        <v>128</v>
      </c>
      <c r="BC121" s="25" t="s">
        <v>109</v>
      </c>
      <c r="BD121" s="25" t="s">
        <v>109</v>
      </c>
      <c r="BE121" s="25" t="s">
        <v>128</v>
      </c>
      <c r="BF121" s="25" t="s">
        <v>128</v>
      </c>
      <c r="BG121" s="25" t="s">
        <v>128</v>
      </c>
      <c r="BH121" s="25" t="s">
        <v>113</v>
      </c>
      <c r="BI121" s="23" t="s">
        <v>128</v>
      </c>
      <c r="BJ121" t="s">
        <v>1277</v>
      </c>
      <c r="BK121" s="27" t="s">
        <v>467</v>
      </c>
      <c r="BL121" s="23"/>
    </row>
    <row r="122" spans="1:64" ht="15">
      <c r="A122" s="28">
        <v>171</v>
      </c>
      <c r="B122" s="27" t="s">
        <v>473</v>
      </c>
      <c r="C122" s="28" t="s">
        <v>1500</v>
      </c>
      <c r="D122" s="27" t="s">
        <v>474</v>
      </c>
      <c r="E122" s="42">
        <v>4</v>
      </c>
      <c r="F122" s="25" t="s">
        <v>109</v>
      </c>
      <c r="G122" s="25" t="s">
        <v>109</v>
      </c>
      <c r="H122" s="25" t="s">
        <v>128</v>
      </c>
      <c r="I122" s="29" t="s">
        <v>475</v>
      </c>
      <c r="J122" s="43" t="s">
        <v>1375</v>
      </c>
      <c r="K122" s="27" t="s">
        <v>908</v>
      </c>
      <c r="L122" s="29">
        <v>86.472999999999999</v>
      </c>
      <c r="M122" s="29">
        <v>87.01</v>
      </c>
      <c r="N122" s="29">
        <v>5.5741123944706246</v>
      </c>
      <c r="O122" s="30">
        <v>4.8499999999999996</v>
      </c>
      <c r="P122" s="27" t="s">
        <v>106</v>
      </c>
      <c r="Q122" s="31">
        <v>2</v>
      </c>
      <c r="R122" s="25" t="s">
        <v>4394</v>
      </c>
      <c r="S122" s="25" t="s">
        <v>109</v>
      </c>
      <c r="T122" s="25" t="s">
        <v>3508</v>
      </c>
      <c r="U122" s="25" t="s">
        <v>128</v>
      </c>
      <c r="V122" s="23" t="s">
        <v>1224</v>
      </c>
      <c r="W122" s="23" t="s">
        <v>8</v>
      </c>
      <c r="X122" s="23" t="s">
        <v>8</v>
      </c>
      <c r="Y122" s="23" t="s">
        <v>1327</v>
      </c>
      <c r="Z122" s="23" t="s">
        <v>1276</v>
      </c>
      <c r="AA122" s="23" t="s">
        <v>107</v>
      </c>
      <c r="AB122" s="23" t="s">
        <v>113</v>
      </c>
      <c r="AC122" s="25" t="s">
        <v>113</v>
      </c>
      <c r="AD122" s="44">
        <v>650000000</v>
      </c>
      <c r="AE122" s="33">
        <f>VLOOKUP(J122,Library!A:B,2,0)</f>
        <v>3</v>
      </c>
      <c r="AF122" s="33">
        <f>VLOOKUP(J122,Library!A:G,7,0)</f>
        <v>3</v>
      </c>
      <c r="AG122" s="28">
        <f>VLOOKUP(V122,Library!W:X,2,0)</f>
        <v>4</v>
      </c>
      <c r="AH122" s="28" t="str">
        <f>VLOOKUP(W122,Library!Y:Z,2,0)</f>
        <v>N/A</v>
      </c>
      <c r="AI122" s="28" t="str">
        <f>VLOOKUP(X122,Library!AA:AB,2,0)</f>
        <v>N/A</v>
      </c>
      <c r="AJ122" s="33">
        <f>IF(MAX(AG122,AH122,AI122)=0,VLOOKUP(I122,Library!$J:$P,7,0),MAX(AG122,AH122,AI122))</f>
        <v>4</v>
      </c>
      <c r="AK122" s="33">
        <f t="shared" si="6"/>
        <v>5</v>
      </c>
      <c r="AL122" s="33">
        <f>VLOOKUP(AA122,Library!T:U,2,0)</f>
        <v>1</v>
      </c>
      <c r="AM122" s="34">
        <f t="shared" si="7"/>
        <v>3.3499999999999996</v>
      </c>
      <c r="AN122" s="33">
        <f t="shared" si="8"/>
        <v>4</v>
      </c>
      <c r="AO122" s="28" t="s">
        <v>127</v>
      </c>
      <c r="AP122" s="25" t="s">
        <v>128</v>
      </c>
      <c r="AQ122" s="28" t="s">
        <v>405</v>
      </c>
      <c r="AR122" s="28" t="s">
        <v>476</v>
      </c>
      <c r="AS122" s="28" t="s">
        <v>474</v>
      </c>
      <c r="AT122" s="23" t="s">
        <v>477</v>
      </c>
      <c r="AU122" s="23" t="s">
        <v>130</v>
      </c>
      <c r="AV122" s="25" t="s">
        <v>128</v>
      </c>
      <c r="AW122" s="25" t="s">
        <v>109</v>
      </c>
      <c r="AX122" s="25" t="s">
        <v>128</v>
      </c>
      <c r="AY122" s="25" t="s">
        <v>128</v>
      </c>
      <c r="AZ122" s="25" t="s">
        <v>128</v>
      </c>
      <c r="BA122" s="25" t="s">
        <v>128</v>
      </c>
      <c r="BB122" s="25" t="s">
        <v>128</v>
      </c>
      <c r="BC122" s="25" t="s">
        <v>109</v>
      </c>
      <c r="BD122" s="25" t="s">
        <v>109</v>
      </c>
      <c r="BE122" s="25" t="s">
        <v>128</v>
      </c>
      <c r="BF122" s="25" t="s">
        <v>128</v>
      </c>
      <c r="BG122" s="25" t="s">
        <v>128</v>
      </c>
      <c r="BH122" s="25" t="s">
        <v>113</v>
      </c>
      <c r="BI122" s="23" t="s">
        <v>128</v>
      </c>
      <c r="BJ122" t="s">
        <v>1292</v>
      </c>
      <c r="BK122" s="27" t="s">
        <v>473</v>
      </c>
      <c r="BL122" s="27"/>
    </row>
    <row r="123" spans="1:64" ht="15">
      <c r="A123" s="28">
        <v>172</v>
      </c>
      <c r="B123" s="27" t="s">
        <v>478</v>
      </c>
      <c r="C123" s="28" t="s">
        <v>1501</v>
      </c>
      <c r="D123" s="27" t="s">
        <v>474</v>
      </c>
      <c r="E123" s="42">
        <v>4</v>
      </c>
      <c r="F123" s="25" t="s">
        <v>109</v>
      </c>
      <c r="G123" s="25" t="s">
        <v>109</v>
      </c>
      <c r="H123" s="25" t="s">
        <v>128</v>
      </c>
      <c r="I123" s="29" t="s">
        <v>479</v>
      </c>
      <c r="J123" s="43" t="s">
        <v>1375</v>
      </c>
      <c r="K123" s="27" t="s">
        <v>908</v>
      </c>
      <c r="L123" s="29">
        <v>75.917000000000002</v>
      </c>
      <c r="M123" s="29">
        <v>76.305000000000007</v>
      </c>
      <c r="N123" s="29">
        <v>5.504291469619405</v>
      </c>
      <c r="O123" s="30">
        <v>4.2</v>
      </c>
      <c r="P123" s="27" t="s">
        <v>106</v>
      </c>
      <c r="Q123" s="31">
        <v>2</v>
      </c>
      <c r="R123" s="25" t="s">
        <v>480</v>
      </c>
      <c r="S123" s="25" t="s">
        <v>109</v>
      </c>
      <c r="T123" s="25" t="s">
        <v>480</v>
      </c>
      <c r="U123" s="25" t="s">
        <v>128</v>
      </c>
      <c r="V123" s="23" t="s">
        <v>1224</v>
      </c>
      <c r="W123" s="23" t="s">
        <v>8</v>
      </c>
      <c r="X123" s="23" t="s">
        <v>8</v>
      </c>
      <c r="Y123" s="23" t="s">
        <v>1327</v>
      </c>
      <c r="Z123" s="23" t="s">
        <v>1276</v>
      </c>
      <c r="AA123" s="23" t="s">
        <v>107</v>
      </c>
      <c r="AB123" s="23" t="s">
        <v>113</v>
      </c>
      <c r="AC123" s="25" t="s">
        <v>113</v>
      </c>
      <c r="AD123" s="44">
        <v>300000000</v>
      </c>
      <c r="AE123" s="33">
        <f>VLOOKUP(J123,Library!A:B,2,0)</f>
        <v>3</v>
      </c>
      <c r="AF123" s="33">
        <f>VLOOKUP(J123,Library!A:G,7,0)</f>
        <v>3</v>
      </c>
      <c r="AG123" s="28">
        <f>VLOOKUP(V123,Library!W:X,2,0)</f>
        <v>4</v>
      </c>
      <c r="AH123" s="28" t="str">
        <f>VLOOKUP(W123,Library!Y:Z,2,0)</f>
        <v>N/A</v>
      </c>
      <c r="AI123" s="28" t="str">
        <f>VLOOKUP(X123,Library!AA:AB,2,0)</f>
        <v>N/A</v>
      </c>
      <c r="AJ123" s="33">
        <f>IF(MAX(AG123,AH123,AI123)=0,VLOOKUP(I123,Library!$J:$P,7,0),MAX(AG123,AH123,AI123))</f>
        <v>4</v>
      </c>
      <c r="AK123" s="33">
        <f t="shared" si="6"/>
        <v>5</v>
      </c>
      <c r="AL123" s="33">
        <f>VLOOKUP(AA123,Library!T:U,2,0)</f>
        <v>1</v>
      </c>
      <c r="AM123" s="34">
        <f t="shared" si="7"/>
        <v>3.3499999999999996</v>
      </c>
      <c r="AN123" s="33">
        <f t="shared" si="8"/>
        <v>4</v>
      </c>
      <c r="AO123" s="28" t="s">
        <v>127</v>
      </c>
      <c r="AP123" s="25" t="s">
        <v>128</v>
      </c>
      <c r="AQ123" s="28" t="s">
        <v>405</v>
      </c>
      <c r="AR123" s="28" t="s">
        <v>476</v>
      </c>
      <c r="AS123" s="28" t="s">
        <v>474</v>
      </c>
      <c r="AT123" s="23" t="s">
        <v>480</v>
      </c>
      <c r="AU123" s="23" t="s">
        <v>130</v>
      </c>
      <c r="AV123" s="25" t="s">
        <v>128</v>
      </c>
      <c r="AW123" s="25" t="s">
        <v>109</v>
      </c>
      <c r="AX123" s="25" t="s">
        <v>128</v>
      </c>
      <c r="AY123" s="25" t="s">
        <v>128</v>
      </c>
      <c r="AZ123" s="25" t="s">
        <v>128</v>
      </c>
      <c r="BA123" s="25" t="s">
        <v>128</v>
      </c>
      <c r="BB123" s="25" t="s">
        <v>128</v>
      </c>
      <c r="BC123" s="25" t="s">
        <v>109</v>
      </c>
      <c r="BD123" s="25" t="s">
        <v>109</v>
      </c>
      <c r="BE123" s="25" t="s">
        <v>128</v>
      </c>
      <c r="BF123" s="25" t="s">
        <v>128</v>
      </c>
      <c r="BG123" s="25" t="s">
        <v>128</v>
      </c>
      <c r="BH123" s="25" t="s">
        <v>113</v>
      </c>
      <c r="BI123" s="23" t="s">
        <v>128</v>
      </c>
      <c r="BJ123" t="s">
        <v>1292</v>
      </c>
      <c r="BK123" s="27" t="s">
        <v>478</v>
      </c>
      <c r="BL123" s="27"/>
    </row>
    <row r="124" spans="1:64" ht="15">
      <c r="A124" s="28">
        <v>173</v>
      </c>
      <c r="B124" s="27" t="s">
        <v>481</v>
      </c>
      <c r="C124" s="28" t="s">
        <v>1502</v>
      </c>
      <c r="D124" s="27" t="s">
        <v>474</v>
      </c>
      <c r="E124" s="42">
        <v>4</v>
      </c>
      <c r="F124" s="25" t="s">
        <v>109</v>
      </c>
      <c r="G124" s="25" t="s">
        <v>109</v>
      </c>
      <c r="H124" s="25" t="s">
        <v>128</v>
      </c>
      <c r="I124" s="29" t="s">
        <v>479</v>
      </c>
      <c r="J124" s="43" t="s">
        <v>1375</v>
      </c>
      <c r="K124" s="27" t="s">
        <v>908</v>
      </c>
      <c r="L124" s="29">
        <v>72.298000000000002</v>
      </c>
      <c r="M124" s="29">
        <v>72.751000000000005</v>
      </c>
      <c r="N124" s="29">
        <v>5.4987878877689687</v>
      </c>
      <c r="O124" s="30">
        <v>4</v>
      </c>
      <c r="P124" s="27" t="s">
        <v>106</v>
      </c>
      <c r="Q124" s="31">
        <v>2</v>
      </c>
      <c r="R124" s="25" t="s">
        <v>482</v>
      </c>
      <c r="S124" s="25" t="s">
        <v>109</v>
      </c>
      <c r="T124" s="25" t="s">
        <v>482</v>
      </c>
      <c r="U124" s="25" t="s">
        <v>128</v>
      </c>
      <c r="V124" s="23" t="s">
        <v>1224</v>
      </c>
      <c r="W124" s="23" t="s">
        <v>8</v>
      </c>
      <c r="X124" s="23" t="s">
        <v>8</v>
      </c>
      <c r="Y124" s="23" t="s">
        <v>1327</v>
      </c>
      <c r="Z124" s="23" t="s">
        <v>1276</v>
      </c>
      <c r="AA124" s="23" t="s">
        <v>107</v>
      </c>
      <c r="AB124" s="23" t="s">
        <v>113</v>
      </c>
      <c r="AC124" s="25" t="s">
        <v>113</v>
      </c>
      <c r="AD124" s="44">
        <v>300000000</v>
      </c>
      <c r="AE124" s="33">
        <f>VLOOKUP(J124,Library!A:B,2,0)</f>
        <v>3</v>
      </c>
      <c r="AF124" s="33">
        <f>VLOOKUP(J124,Library!A:G,7,0)</f>
        <v>3</v>
      </c>
      <c r="AG124" s="28">
        <f>VLOOKUP(V124,Library!W:X,2,0)</f>
        <v>4</v>
      </c>
      <c r="AH124" s="28" t="str">
        <f>VLOOKUP(W124,Library!Y:Z,2,0)</f>
        <v>N/A</v>
      </c>
      <c r="AI124" s="28" t="str">
        <f>VLOOKUP(X124,Library!AA:AB,2,0)</f>
        <v>N/A</v>
      </c>
      <c r="AJ124" s="33">
        <f>IF(MAX(AG124,AH124,AI124)=0,VLOOKUP(I124,Library!$J:$P,7,0),MAX(AG124,AH124,AI124))</f>
        <v>4</v>
      </c>
      <c r="AK124" s="33">
        <f t="shared" si="6"/>
        <v>5</v>
      </c>
      <c r="AL124" s="33">
        <f>VLOOKUP(AA124,Library!T:U,2,0)</f>
        <v>1</v>
      </c>
      <c r="AM124" s="34">
        <f t="shared" si="7"/>
        <v>3.3499999999999996</v>
      </c>
      <c r="AN124" s="33">
        <f t="shared" si="8"/>
        <v>4</v>
      </c>
      <c r="AO124" s="28" t="s">
        <v>127</v>
      </c>
      <c r="AP124" s="25" t="s">
        <v>128</v>
      </c>
      <c r="AQ124" s="28" t="s">
        <v>405</v>
      </c>
      <c r="AR124" s="28" t="s">
        <v>476</v>
      </c>
      <c r="AS124" s="28" t="s">
        <v>474</v>
      </c>
      <c r="AT124" s="23" t="s">
        <v>482</v>
      </c>
      <c r="AU124" s="23" t="s">
        <v>130</v>
      </c>
      <c r="AV124" s="25" t="s">
        <v>128</v>
      </c>
      <c r="AW124" s="25" t="s">
        <v>109</v>
      </c>
      <c r="AX124" s="25" t="s">
        <v>128</v>
      </c>
      <c r="AY124" s="25" t="s">
        <v>128</v>
      </c>
      <c r="AZ124" s="25" t="s">
        <v>128</v>
      </c>
      <c r="BA124" s="25" t="s">
        <v>128</v>
      </c>
      <c r="BB124" s="25" t="s">
        <v>128</v>
      </c>
      <c r="BC124" s="25" t="s">
        <v>109</v>
      </c>
      <c r="BD124" s="25" t="s">
        <v>109</v>
      </c>
      <c r="BE124" s="25" t="s">
        <v>128</v>
      </c>
      <c r="BF124" s="25" t="s">
        <v>128</v>
      </c>
      <c r="BG124" s="25" t="s">
        <v>128</v>
      </c>
      <c r="BH124" s="25" t="s">
        <v>113</v>
      </c>
      <c r="BI124" s="23" t="s">
        <v>128</v>
      </c>
      <c r="BJ124" t="s">
        <v>1292</v>
      </c>
      <c r="BK124" s="27" t="s">
        <v>481</v>
      </c>
      <c r="BL124" s="27"/>
    </row>
    <row r="125" spans="1:64" ht="15">
      <c r="A125" s="28">
        <v>174</v>
      </c>
      <c r="B125" s="27" t="s">
        <v>483</v>
      </c>
      <c r="C125" s="28" t="s">
        <v>1503</v>
      </c>
      <c r="D125" s="23" t="s">
        <v>2183</v>
      </c>
      <c r="E125" s="42">
        <v>2</v>
      </c>
      <c r="F125" s="25" t="s">
        <v>109</v>
      </c>
      <c r="G125" s="25" t="s">
        <v>128</v>
      </c>
      <c r="H125" s="25" t="s">
        <v>128</v>
      </c>
      <c r="I125" s="29" t="s">
        <v>485</v>
      </c>
      <c r="J125" s="43" t="s">
        <v>3635</v>
      </c>
      <c r="K125" s="27" t="s">
        <v>24</v>
      </c>
      <c r="L125" s="29">
        <v>93.97</v>
      </c>
      <c r="M125" s="29">
        <v>94.066999999999993</v>
      </c>
      <c r="N125" s="29">
        <v>4.3000217347553518</v>
      </c>
      <c r="O125" s="30">
        <v>3.5</v>
      </c>
      <c r="P125" s="27" t="s">
        <v>106</v>
      </c>
      <c r="Q125" s="31">
        <v>2</v>
      </c>
      <c r="R125" s="25" t="s">
        <v>4404</v>
      </c>
      <c r="S125" s="25" t="s">
        <v>109</v>
      </c>
      <c r="T125" s="25" t="s">
        <v>488</v>
      </c>
      <c r="U125" s="25" t="s">
        <v>128</v>
      </c>
      <c r="V125" s="23" t="s">
        <v>1194</v>
      </c>
      <c r="W125" s="23" t="s">
        <v>1195</v>
      </c>
      <c r="X125" s="23" t="s">
        <v>1252</v>
      </c>
      <c r="Y125" s="23" t="s">
        <v>1301</v>
      </c>
      <c r="Z125" s="23" t="s">
        <v>113</v>
      </c>
      <c r="AA125" s="23" t="s">
        <v>107</v>
      </c>
      <c r="AB125" s="23" t="s">
        <v>2727</v>
      </c>
      <c r="AC125" s="25">
        <v>9.0328767123287665</v>
      </c>
      <c r="AD125" s="44">
        <v>1500000000</v>
      </c>
      <c r="AE125" s="33">
        <f>VLOOKUP(J125,Library!A:B,2,0)</f>
        <v>1</v>
      </c>
      <c r="AF125" s="33">
        <f>VLOOKUP(J125,Library!A:G,7,0)</f>
        <v>3</v>
      </c>
      <c r="AG125" s="28">
        <f>VLOOKUP(V125,Library!W:X,2,0)</f>
        <v>1</v>
      </c>
      <c r="AH125" s="28">
        <f>VLOOKUP(W125,Library!Y:Z,2,0)</f>
        <v>1</v>
      </c>
      <c r="AI125" s="28" t="str">
        <f>VLOOKUP(X125,Library!AA:AB,2,0)</f>
        <v>N/A</v>
      </c>
      <c r="AJ125" s="33">
        <f>IF(MAX(AG125,AH125,AI125)=0,VLOOKUP(I125,Library!$J:$P,7,0),MAX(AG125,AH125,AI125))</f>
        <v>1</v>
      </c>
      <c r="AK125" s="33">
        <f t="shared" si="6"/>
        <v>4</v>
      </c>
      <c r="AL125" s="33">
        <f>VLOOKUP(AA125,Library!T:U,2,0)</f>
        <v>1</v>
      </c>
      <c r="AM125" s="34">
        <f t="shared" si="7"/>
        <v>1.8</v>
      </c>
      <c r="AN125" s="33">
        <f t="shared" si="8"/>
        <v>2</v>
      </c>
      <c r="AO125" s="28" t="s">
        <v>136</v>
      </c>
      <c r="AP125" s="25" t="s">
        <v>128</v>
      </c>
      <c r="AQ125" s="28" t="s">
        <v>486</v>
      </c>
      <c r="AR125" s="28" t="s">
        <v>487</v>
      </c>
      <c r="AS125" s="28" t="s">
        <v>484</v>
      </c>
      <c r="AT125" s="23" t="s">
        <v>488</v>
      </c>
      <c r="AU125" s="23" t="s">
        <v>35</v>
      </c>
      <c r="AV125" s="25" t="s">
        <v>128</v>
      </c>
      <c r="AW125" s="25" t="s">
        <v>128</v>
      </c>
      <c r="AX125" s="25" t="s">
        <v>128</v>
      </c>
      <c r="AY125" s="25" t="s">
        <v>128</v>
      </c>
      <c r="AZ125" s="25" t="s">
        <v>128</v>
      </c>
      <c r="BA125" s="25" t="s">
        <v>128</v>
      </c>
      <c r="BB125" s="25" t="s">
        <v>128</v>
      </c>
      <c r="BC125" s="25" t="s">
        <v>128</v>
      </c>
      <c r="BD125" s="25" t="s">
        <v>128</v>
      </c>
      <c r="BE125" s="25" t="s">
        <v>128</v>
      </c>
      <c r="BF125" s="25" t="s">
        <v>128</v>
      </c>
      <c r="BG125" s="25" t="s">
        <v>128</v>
      </c>
      <c r="BH125" s="25" t="s">
        <v>113</v>
      </c>
      <c r="BI125" s="23" t="s">
        <v>128</v>
      </c>
      <c r="BJ125" t="s">
        <v>4365</v>
      </c>
      <c r="BK125" s="27" t="s">
        <v>483</v>
      </c>
      <c r="BL125" s="27"/>
    </row>
    <row r="126" spans="1:64" ht="15">
      <c r="A126" s="28">
        <v>175</v>
      </c>
      <c r="B126" s="27" t="s">
        <v>489</v>
      </c>
      <c r="C126" s="28" t="s">
        <v>1504</v>
      </c>
      <c r="D126" s="23" t="s">
        <v>2183</v>
      </c>
      <c r="E126" s="42">
        <v>2</v>
      </c>
      <c r="F126" s="25" t="s">
        <v>109</v>
      </c>
      <c r="G126" s="25" t="s">
        <v>128</v>
      </c>
      <c r="H126" s="25" t="s">
        <v>128</v>
      </c>
      <c r="I126" s="29" t="s">
        <v>485</v>
      </c>
      <c r="J126" s="43" t="s">
        <v>3635</v>
      </c>
      <c r="K126" s="27" t="s">
        <v>24</v>
      </c>
      <c r="L126" s="29">
        <v>91.527000000000001</v>
      </c>
      <c r="M126" s="29">
        <v>91.697999999999993</v>
      </c>
      <c r="N126" s="29">
        <v>5.1226127954499709</v>
      </c>
      <c r="O126" s="30">
        <v>4.45</v>
      </c>
      <c r="P126" s="27" t="s">
        <v>106</v>
      </c>
      <c r="Q126" s="31">
        <v>2</v>
      </c>
      <c r="R126" s="25" t="s">
        <v>240</v>
      </c>
      <c r="S126" s="25" t="s">
        <v>109</v>
      </c>
      <c r="T126" s="25" t="s">
        <v>490</v>
      </c>
      <c r="U126" s="25" t="s">
        <v>128</v>
      </c>
      <c r="V126" s="23" t="s">
        <v>1194</v>
      </c>
      <c r="W126" s="23" t="s">
        <v>1195</v>
      </c>
      <c r="X126" s="23" t="s">
        <v>1252</v>
      </c>
      <c r="Y126" s="23" t="s">
        <v>1301</v>
      </c>
      <c r="Z126" s="23" t="s">
        <v>113</v>
      </c>
      <c r="AA126" s="23" t="s">
        <v>107</v>
      </c>
      <c r="AB126" s="23" t="s">
        <v>2728</v>
      </c>
      <c r="AC126" s="25">
        <v>19.764383561643836</v>
      </c>
      <c r="AD126" s="44">
        <v>3000000000</v>
      </c>
      <c r="AE126" s="33">
        <f>VLOOKUP(J126,Library!A:B,2,0)</f>
        <v>1</v>
      </c>
      <c r="AF126" s="33">
        <f>VLOOKUP(J126,Library!A:G,7,0)</f>
        <v>3</v>
      </c>
      <c r="AG126" s="28">
        <f>VLOOKUP(V126,Library!W:X,2,0)</f>
        <v>1</v>
      </c>
      <c r="AH126" s="28">
        <f>VLOOKUP(W126,Library!Y:Z,2,0)</f>
        <v>1</v>
      </c>
      <c r="AI126" s="28" t="str">
        <f>VLOOKUP(X126,Library!AA:AB,2,0)</f>
        <v>N/A</v>
      </c>
      <c r="AJ126" s="33">
        <f>IF(MAX(AG126,AH126,AI126)=0,VLOOKUP(I126,Library!$J:$P,7,0),MAX(AG126,AH126,AI126))</f>
        <v>1</v>
      </c>
      <c r="AK126" s="33">
        <f t="shared" si="6"/>
        <v>5</v>
      </c>
      <c r="AL126" s="33">
        <f>VLOOKUP(AA126,Library!T:U,2,0)</f>
        <v>1</v>
      </c>
      <c r="AM126" s="34">
        <f t="shared" si="7"/>
        <v>1.9000000000000001</v>
      </c>
      <c r="AN126" s="33">
        <f t="shared" si="8"/>
        <v>2</v>
      </c>
      <c r="AO126" s="28" t="s">
        <v>136</v>
      </c>
      <c r="AP126" s="25" t="s">
        <v>128</v>
      </c>
      <c r="AQ126" s="28" t="s">
        <v>486</v>
      </c>
      <c r="AR126" s="28" t="s">
        <v>487</v>
      </c>
      <c r="AS126" s="28" t="s">
        <v>484</v>
      </c>
      <c r="AT126" s="23" t="s">
        <v>490</v>
      </c>
      <c r="AU126" s="23" t="s">
        <v>35</v>
      </c>
      <c r="AV126" s="25" t="s">
        <v>128</v>
      </c>
      <c r="AW126" s="25" t="s">
        <v>128</v>
      </c>
      <c r="AX126" s="25" t="s">
        <v>128</v>
      </c>
      <c r="AY126" s="25" t="s">
        <v>128</v>
      </c>
      <c r="AZ126" s="25" t="s">
        <v>128</v>
      </c>
      <c r="BA126" s="25" t="s">
        <v>128</v>
      </c>
      <c r="BB126" s="25" t="s">
        <v>128</v>
      </c>
      <c r="BC126" s="25" t="s">
        <v>128</v>
      </c>
      <c r="BD126" s="25" t="s">
        <v>128</v>
      </c>
      <c r="BE126" s="25" t="s">
        <v>128</v>
      </c>
      <c r="BF126" s="25" t="s">
        <v>128</v>
      </c>
      <c r="BG126" s="25" t="s">
        <v>128</v>
      </c>
      <c r="BH126" s="25" t="s">
        <v>113</v>
      </c>
      <c r="BI126" s="23" t="s">
        <v>128</v>
      </c>
      <c r="BJ126" t="s">
        <v>4365</v>
      </c>
      <c r="BK126" s="27" t="s">
        <v>489</v>
      </c>
      <c r="BL126" s="27"/>
    </row>
    <row r="127" spans="1:64" ht="15">
      <c r="A127" s="28">
        <v>176</v>
      </c>
      <c r="B127" s="27" t="s">
        <v>491</v>
      </c>
      <c r="C127" s="28" t="s">
        <v>1505</v>
      </c>
      <c r="D127" s="27" t="s">
        <v>2269</v>
      </c>
      <c r="E127" s="42">
        <v>2</v>
      </c>
      <c r="F127" s="25" t="s">
        <v>109</v>
      </c>
      <c r="G127" s="25" t="s">
        <v>128</v>
      </c>
      <c r="H127" s="25" t="s">
        <v>128</v>
      </c>
      <c r="I127" s="29" t="s">
        <v>493</v>
      </c>
      <c r="J127" s="43" t="s">
        <v>3635</v>
      </c>
      <c r="K127" s="27" t="s">
        <v>24</v>
      </c>
      <c r="L127" s="29">
        <v>88.769000000000005</v>
      </c>
      <c r="M127" s="29">
        <v>88.828000000000003</v>
      </c>
      <c r="N127" s="29">
        <v>3.9796627816263745</v>
      </c>
      <c r="O127" s="30">
        <v>1.7</v>
      </c>
      <c r="P127" s="27" t="s">
        <v>106</v>
      </c>
      <c r="Q127" s="31">
        <v>2</v>
      </c>
      <c r="R127" s="25" t="s">
        <v>3400</v>
      </c>
      <c r="S127" s="25" t="s">
        <v>109</v>
      </c>
      <c r="T127" s="25" t="s">
        <v>496</v>
      </c>
      <c r="U127" s="25" t="s">
        <v>128</v>
      </c>
      <c r="V127" s="23" t="s">
        <v>1197</v>
      </c>
      <c r="W127" s="23" t="s">
        <v>1195</v>
      </c>
      <c r="X127" s="23" t="s">
        <v>8</v>
      </c>
      <c r="Y127" s="23" t="s">
        <v>1301</v>
      </c>
      <c r="Z127" s="23" t="s">
        <v>113</v>
      </c>
      <c r="AA127" s="23" t="s">
        <v>107</v>
      </c>
      <c r="AB127" s="23" t="s">
        <v>2729</v>
      </c>
      <c r="AC127" s="25">
        <v>5.506849315068493</v>
      </c>
      <c r="AD127" s="44">
        <v>1000000000</v>
      </c>
      <c r="AE127" s="33">
        <f>VLOOKUP(J127,Library!A:B,2,0)</f>
        <v>1</v>
      </c>
      <c r="AF127" s="33">
        <f>VLOOKUP(J127,Library!A:G,7,0)</f>
        <v>3</v>
      </c>
      <c r="AG127" s="28">
        <f>VLOOKUP(V127,Library!W:X,2,0)</f>
        <v>2</v>
      </c>
      <c r="AH127" s="28">
        <f>VLOOKUP(W127,Library!Y:Z,2,0)</f>
        <v>1</v>
      </c>
      <c r="AI127" s="28" t="str">
        <f>VLOOKUP(X127,Library!AA:AB,2,0)</f>
        <v>N/A</v>
      </c>
      <c r="AJ127" s="33">
        <f>IF(MAX(AG127,AH127,AI127)=0,VLOOKUP(I127,Library!$J:$P,7,0),MAX(AG127,AH127,AI127))</f>
        <v>2</v>
      </c>
      <c r="AK127" s="33">
        <f t="shared" si="6"/>
        <v>4</v>
      </c>
      <c r="AL127" s="33">
        <f>VLOOKUP(AA127,Library!T:U,2,0)</f>
        <v>1</v>
      </c>
      <c r="AM127" s="34">
        <f t="shared" si="7"/>
        <v>2.0499999999999998</v>
      </c>
      <c r="AN127" s="33">
        <f t="shared" si="8"/>
        <v>2</v>
      </c>
      <c r="AO127" s="28" t="s">
        <v>136</v>
      </c>
      <c r="AP127" s="25" t="s">
        <v>128</v>
      </c>
      <c r="AQ127" s="28" t="s">
        <v>494</v>
      </c>
      <c r="AR127" s="28" t="s">
        <v>495</v>
      </c>
      <c r="AS127" s="28" t="s">
        <v>492</v>
      </c>
      <c r="AT127" s="23" t="s">
        <v>496</v>
      </c>
      <c r="AU127" s="23" t="s">
        <v>35</v>
      </c>
      <c r="AV127" s="25" t="s">
        <v>128</v>
      </c>
      <c r="AW127" s="25" t="s">
        <v>128</v>
      </c>
      <c r="AX127" s="25" t="s">
        <v>128</v>
      </c>
      <c r="AY127" s="25" t="s">
        <v>128</v>
      </c>
      <c r="AZ127" s="25" t="s">
        <v>128</v>
      </c>
      <c r="BA127" s="25" t="s">
        <v>128</v>
      </c>
      <c r="BB127" s="25" t="s">
        <v>128</v>
      </c>
      <c r="BC127" s="25" t="s">
        <v>128</v>
      </c>
      <c r="BD127" s="25" t="s">
        <v>128</v>
      </c>
      <c r="BE127" s="25" t="s">
        <v>128</v>
      </c>
      <c r="BF127" s="25" t="s">
        <v>128</v>
      </c>
      <c r="BG127" s="25" t="s">
        <v>128</v>
      </c>
      <c r="BH127" s="25" t="s">
        <v>113</v>
      </c>
      <c r="BI127" s="23" t="s">
        <v>128</v>
      </c>
      <c r="BJ127" t="s">
        <v>4365</v>
      </c>
      <c r="BK127" s="27" t="s">
        <v>491</v>
      </c>
      <c r="BL127" s="23"/>
    </row>
    <row r="128" spans="1:64" ht="15">
      <c r="A128" s="28">
        <v>177</v>
      </c>
      <c r="B128" s="27" t="s">
        <v>497</v>
      </c>
      <c r="C128" s="28" t="s">
        <v>1506</v>
      </c>
      <c r="D128" s="27" t="s">
        <v>2269</v>
      </c>
      <c r="E128" s="42">
        <v>2</v>
      </c>
      <c r="F128" s="25" t="s">
        <v>109</v>
      </c>
      <c r="G128" s="25" t="s">
        <v>128</v>
      </c>
      <c r="H128" s="25" t="s">
        <v>128</v>
      </c>
      <c r="I128" s="29" t="s">
        <v>493</v>
      </c>
      <c r="J128" s="43" t="s">
        <v>3635</v>
      </c>
      <c r="K128" s="27" t="s">
        <v>24</v>
      </c>
      <c r="L128" s="29">
        <v>101.179</v>
      </c>
      <c r="M128" s="29">
        <v>101.265</v>
      </c>
      <c r="N128" s="29">
        <v>4.0961601085129757</v>
      </c>
      <c r="O128" s="30">
        <v>4.3</v>
      </c>
      <c r="P128" s="27" t="s">
        <v>106</v>
      </c>
      <c r="Q128" s="31">
        <v>2</v>
      </c>
      <c r="R128" s="25" t="s">
        <v>4405</v>
      </c>
      <c r="S128" s="25" t="s">
        <v>109</v>
      </c>
      <c r="T128" s="25" t="s">
        <v>498</v>
      </c>
      <c r="U128" s="25" t="s">
        <v>128</v>
      </c>
      <c r="V128" s="23" t="s">
        <v>1197</v>
      </c>
      <c r="W128" s="23" t="s">
        <v>1195</v>
      </c>
      <c r="X128" s="23" t="s">
        <v>8</v>
      </c>
      <c r="Y128" s="23" t="s">
        <v>1301</v>
      </c>
      <c r="Z128" s="23" t="s">
        <v>113</v>
      </c>
      <c r="AA128" s="23" t="s">
        <v>107</v>
      </c>
      <c r="AB128" s="23" t="s">
        <v>2730</v>
      </c>
      <c r="AC128" s="25">
        <v>7.2712328767123289</v>
      </c>
      <c r="AD128" s="44">
        <v>1000000000</v>
      </c>
      <c r="AE128" s="33">
        <f>VLOOKUP(J128,Library!A:B,2,0)</f>
        <v>1</v>
      </c>
      <c r="AF128" s="33">
        <f>VLOOKUP(J128,Library!A:G,7,0)</f>
        <v>3</v>
      </c>
      <c r="AG128" s="28">
        <f>VLOOKUP(V128,Library!W:X,2,0)</f>
        <v>2</v>
      </c>
      <c r="AH128" s="28">
        <f>VLOOKUP(W128,Library!Y:Z,2,0)</f>
        <v>1</v>
      </c>
      <c r="AI128" s="28" t="str">
        <f>VLOOKUP(X128,Library!AA:AB,2,0)</f>
        <v>N/A</v>
      </c>
      <c r="AJ128" s="33">
        <f>IF(MAX(AG128,AH128,AI128)=0,VLOOKUP(I128,Library!$J:$P,7,0),MAX(AG128,AH128,AI128))</f>
        <v>2</v>
      </c>
      <c r="AK128" s="33">
        <f t="shared" si="6"/>
        <v>4</v>
      </c>
      <c r="AL128" s="33">
        <f>VLOOKUP(AA128,Library!T:U,2,0)</f>
        <v>1</v>
      </c>
      <c r="AM128" s="34">
        <f t="shared" si="7"/>
        <v>2.0499999999999998</v>
      </c>
      <c r="AN128" s="33">
        <f t="shared" si="8"/>
        <v>2</v>
      </c>
      <c r="AO128" s="28" t="s">
        <v>136</v>
      </c>
      <c r="AP128" s="25" t="s">
        <v>128</v>
      </c>
      <c r="AQ128" s="28" t="s">
        <v>494</v>
      </c>
      <c r="AR128" s="28" t="s">
        <v>495</v>
      </c>
      <c r="AS128" s="28" t="s">
        <v>492</v>
      </c>
      <c r="AT128" s="23" t="s">
        <v>498</v>
      </c>
      <c r="AU128" s="23" t="s">
        <v>35</v>
      </c>
      <c r="AV128" s="25" t="s">
        <v>128</v>
      </c>
      <c r="AW128" s="25" t="s">
        <v>128</v>
      </c>
      <c r="AX128" s="25" t="s">
        <v>128</v>
      </c>
      <c r="AY128" s="25" t="s">
        <v>128</v>
      </c>
      <c r="AZ128" s="25" t="s">
        <v>128</v>
      </c>
      <c r="BA128" s="25" t="s">
        <v>128</v>
      </c>
      <c r="BB128" s="25" t="s">
        <v>128</v>
      </c>
      <c r="BC128" s="25" t="s">
        <v>128</v>
      </c>
      <c r="BD128" s="25" t="s">
        <v>128</v>
      </c>
      <c r="BE128" s="25" t="s">
        <v>128</v>
      </c>
      <c r="BF128" s="25" t="s">
        <v>128</v>
      </c>
      <c r="BG128" s="25" t="s">
        <v>128</v>
      </c>
      <c r="BH128" s="25" t="s">
        <v>113</v>
      </c>
      <c r="BI128" s="23" t="s">
        <v>128</v>
      </c>
      <c r="BJ128" t="s">
        <v>4365</v>
      </c>
      <c r="BK128" s="27" t="s">
        <v>497</v>
      </c>
      <c r="BL128" s="27"/>
    </row>
    <row r="129" spans="1:64" ht="15">
      <c r="A129" s="28">
        <v>178</v>
      </c>
      <c r="B129" s="27" t="s">
        <v>499</v>
      </c>
      <c r="C129" s="28" t="s">
        <v>1507</v>
      </c>
      <c r="D129" s="27" t="s">
        <v>2269</v>
      </c>
      <c r="E129" s="42">
        <v>3</v>
      </c>
      <c r="F129" s="25" t="s">
        <v>128</v>
      </c>
      <c r="G129" s="25" t="s">
        <v>128</v>
      </c>
      <c r="H129" s="25" t="s">
        <v>128</v>
      </c>
      <c r="I129" s="29" t="s">
        <v>493</v>
      </c>
      <c r="J129" s="43" t="s">
        <v>10</v>
      </c>
      <c r="K129" s="27" t="s">
        <v>24</v>
      </c>
      <c r="L129" s="29">
        <v>89.106999999999999</v>
      </c>
      <c r="M129" s="29">
        <v>89.218999999999994</v>
      </c>
      <c r="N129" s="29">
        <v>5.2719161735791964</v>
      </c>
      <c r="O129" s="30">
        <v>4.375</v>
      </c>
      <c r="P129" s="27" t="s">
        <v>106</v>
      </c>
      <c r="Q129" s="31">
        <v>2</v>
      </c>
      <c r="R129" s="25" t="s">
        <v>2886</v>
      </c>
      <c r="S129" s="25" t="s">
        <v>128</v>
      </c>
      <c r="T129" s="25" t="s">
        <v>4374</v>
      </c>
      <c r="U129" s="25" t="s">
        <v>128</v>
      </c>
      <c r="V129" s="23" t="s">
        <v>1197</v>
      </c>
      <c r="W129" s="23" t="s">
        <v>1195</v>
      </c>
      <c r="X129" s="23" t="s">
        <v>8</v>
      </c>
      <c r="Y129" s="23" t="s">
        <v>1301</v>
      </c>
      <c r="Z129" s="23" t="s">
        <v>113</v>
      </c>
      <c r="AA129" s="23" t="s">
        <v>107</v>
      </c>
      <c r="AB129" s="23" t="s">
        <v>2731</v>
      </c>
      <c r="AC129" s="25">
        <v>19.287671232876711</v>
      </c>
      <c r="AD129" s="44">
        <v>2000000000</v>
      </c>
      <c r="AE129" s="33">
        <f>VLOOKUP(J129,Library!A:B,2,0)</f>
        <v>1</v>
      </c>
      <c r="AF129" s="33">
        <f>VLOOKUP(J129,Library!A:G,7,0)</f>
        <v>3</v>
      </c>
      <c r="AG129" s="28">
        <f>VLOOKUP(V129,Library!W:X,2,0)</f>
        <v>2</v>
      </c>
      <c r="AH129" s="28">
        <f>VLOOKUP(W129,Library!Y:Z,2,0)</f>
        <v>1</v>
      </c>
      <c r="AI129" s="28" t="str">
        <f>VLOOKUP(X129,Library!AA:AB,2,0)</f>
        <v>N/A</v>
      </c>
      <c r="AJ129" s="33">
        <f>IF(MAX(AG129,AH129,AI129)=0,VLOOKUP(I129,Library!$J:$P,7,0),MAX(AG129,AH129,AI129))</f>
        <v>2</v>
      </c>
      <c r="AK129" s="33">
        <f t="shared" si="6"/>
        <v>5</v>
      </c>
      <c r="AL129" s="33">
        <f>VLOOKUP(AA129,Library!T:U,2,0)</f>
        <v>1</v>
      </c>
      <c r="AM129" s="34">
        <f t="shared" si="7"/>
        <v>2.15</v>
      </c>
      <c r="AN129" s="33">
        <f t="shared" si="8"/>
        <v>3</v>
      </c>
      <c r="AO129" s="28" t="s">
        <v>136</v>
      </c>
      <c r="AP129" s="25" t="s">
        <v>128</v>
      </c>
      <c r="AQ129" s="28" t="s">
        <v>494</v>
      </c>
      <c r="AR129" s="28" t="s">
        <v>495</v>
      </c>
      <c r="AS129" s="28" t="s">
        <v>492</v>
      </c>
      <c r="AT129" s="23" t="s">
        <v>113</v>
      </c>
      <c r="AU129" s="23" t="s">
        <v>114</v>
      </c>
      <c r="AV129" s="25" t="s">
        <v>128</v>
      </c>
      <c r="AW129" s="25" t="s">
        <v>128</v>
      </c>
      <c r="AX129" s="25" t="s">
        <v>128</v>
      </c>
      <c r="AY129" s="25" t="s">
        <v>128</v>
      </c>
      <c r="AZ129" s="25" t="s">
        <v>128</v>
      </c>
      <c r="BA129" s="25" t="s">
        <v>128</v>
      </c>
      <c r="BB129" s="25" t="s">
        <v>128</v>
      </c>
      <c r="BC129" s="25" t="s">
        <v>128</v>
      </c>
      <c r="BD129" s="25" t="s">
        <v>128</v>
      </c>
      <c r="BE129" s="25" t="s">
        <v>128</v>
      </c>
      <c r="BF129" s="25" t="s">
        <v>128</v>
      </c>
      <c r="BG129" s="25" t="s">
        <v>128</v>
      </c>
      <c r="BH129" s="25" t="s">
        <v>113</v>
      </c>
      <c r="BI129" s="23" t="s">
        <v>128</v>
      </c>
      <c r="BJ129" t="s">
        <v>4365</v>
      </c>
      <c r="BK129" s="27" t="s">
        <v>499</v>
      </c>
      <c r="BL129" s="27"/>
    </row>
    <row r="130" spans="1:64" ht="15">
      <c r="A130" s="28">
        <v>179</v>
      </c>
      <c r="B130" s="27" t="s">
        <v>500</v>
      </c>
      <c r="C130" s="28" t="s">
        <v>1508</v>
      </c>
      <c r="D130" s="27" t="s">
        <v>2269</v>
      </c>
      <c r="E130" s="42">
        <v>3</v>
      </c>
      <c r="F130" s="25" t="s">
        <v>109</v>
      </c>
      <c r="G130" s="25" t="s">
        <v>128</v>
      </c>
      <c r="H130" s="25" t="s">
        <v>128</v>
      </c>
      <c r="I130" s="29" t="s">
        <v>493</v>
      </c>
      <c r="J130" s="43" t="s">
        <v>3635</v>
      </c>
      <c r="K130" s="27" t="s">
        <v>24</v>
      </c>
      <c r="L130" s="29">
        <v>62.350999999999999</v>
      </c>
      <c r="M130" s="29">
        <v>62.438000000000002</v>
      </c>
      <c r="N130" s="29">
        <v>5.4406153959004202</v>
      </c>
      <c r="O130" s="30">
        <v>2.7</v>
      </c>
      <c r="P130" s="27" t="s">
        <v>106</v>
      </c>
      <c r="Q130" s="31">
        <v>2</v>
      </c>
      <c r="R130" s="25" t="s">
        <v>3400</v>
      </c>
      <c r="S130" s="25" t="s">
        <v>109</v>
      </c>
      <c r="T130" s="25" t="s">
        <v>501</v>
      </c>
      <c r="U130" s="25" t="s">
        <v>128</v>
      </c>
      <c r="V130" s="23" t="s">
        <v>1197</v>
      </c>
      <c r="W130" s="23" t="s">
        <v>1195</v>
      </c>
      <c r="X130" s="23" t="s">
        <v>8</v>
      </c>
      <c r="Y130" s="23" t="s">
        <v>1301</v>
      </c>
      <c r="Z130" s="23" t="s">
        <v>113</v>
      </c>
      <c r="AA130" s="23" t="s">
        <v>107</v>
      </c>
      <c r="AB130" s="23" t="s">
        <v>2732</v>
      </c>
      <c r="AC130" s="25">
        <v>25.520547945205479</v>
      </c>
      <c r="AD130" s="44">
        <v>1800000000</v>
      </c>
      <c r="AE130" s="33">
        <f>VLOOKUP(J130,Library!A:B,2,0)</f>
        <v>1</v>
      </c>
      <c r="AF130" s="33">
        <f>VLOOKUP(J130,Library!A:G,7,0)</f>
        <v>3</v>
      </c>
      <c r="AG130" s="28">
        <f>VLOOKUP(V130,Library!W:X,2,0)</f>
        <v>2</v>
      </c>
      <c r="AH130" s="28">
        <f>VLOOKUP(W130,Library!Y:Z,2,0)</f>
        <v>1</v>
      </c>
      <c r="AI130" s="28" t="str">
        <f>VLOOKUP(X130,Library!AA:AB,2,0)</f>
        <v>N/A</v>
      </c>
      <c r="AJ130" s="33">
        <f>IF(MAX(AG130,AH130,AI130)=0,VLOOKUP(I130,Library!$J:$P,7,0),MAX(AG130,AH130,AI130))</f>
        <v>2</v>
      </c>
      <c r="AK130" s="33">
        <f t="shared" si="6"/>
        <v>5</v>
      </c>
      <c r="AL130" s="33">
        <f>VLOOKUP(AA130,Library!T:U,2,0)</f>
        <v>1</v>
      </c>
      <c r="AM130" s="34">
        <f t="shared" si="7"/>
        <v>2.15</v>
      </c>
      <c r="AN130" s="33">
        <f t="shared" si="8"/>
        <v>3</v>
      </c>
      <c r="AO130" s="28" t="s">
        <v>136</v>
      </c>
      <c r="AP130" s="25" t="s">
        <v>128</v>
      </c>
      <c r="AQ130" s="28" t="s">
        <v>494</v>
      </c>
      <c r="AR130" s="28" t="s">
        <v>495</v>
      </c>
      <c r="AS130" s="28" t="s">
        <v>492</v>
      </c>
      <c r="AT130" s="23" t="s">
        <v>501</v>
      </c>
      <c r="AU130" s="23" t="s">
        <v>35</v>
      </c>
      <c r="AV130" s="25" t="s">
        <v>128</v>
      </c>
      <c r="AW130" s="25" t="s">
        <v>128</v>
      </c>
      <c r="AX130" s="25" t="s">
        <v>128</v>
      </c>
      <c r="AY130" s="25" t="s">
        <v>128</v>
      </c>
      <c r="AZ130" s="25" t="s">
        <v>128</v>
      </c>
      <c r="BA130" s="25" t="s">
        <v>128</v>
      </c>
      <c r="BB130" s="25" t="s">
        <v>128</v>
      </c>
      <c r="BC130" s="25" t="s">
        <v>128</v>
      </c>
      <c r="BD130" s="25" t="s">
        <v>128</v>
      </c>
      <c r="BE130" s="25" t="s">
        <v>128</v>
      </c>
      <c r="BF130" s="25" t="s">
        <v>128</v>
      </c>
      <c r="BG130" s="25" t="s">
        <v>128</v>
      </c>
      <c r="BH130" s="25" t="s">
        <v>113</v>
      </c>
      <c r="BI130" s="23" t="s">
        <v>128</v>
      </c>
      <c r="BJ130" t="s">
        <v>4365</v>
      </c>
      <c r="BK130" s="27" t="s">
        <v>500</v>
      </c>
      <c r="BL130" s="27"/>
    </row>
    <row r="131" spans="1:64" ht="15">
      <c r="A131" s="28">
        <v>180</v>
      </c>
      <c r="B131" s="27" t="s">
        <v>502</v>
      </c>
      <c r="C131" s="28" t="s">
        <v>1509</v>
      </c>
      <c r="D131" s="27" t="s">
        <v>2269</v>
      </c>
      <c r="E131" s="42">
        <v>3</v>
      </c>
      <c r="F131" s="25" t="s">
        <v>109</v>
      </c>
      <c r="G131" s="25" t="s">
        <v>128</v>
      </c>
      <c r="H131" s="25" t="s">
        <v>128</v>
      </c>
      <c r="I131" s="29" t="s">
        <v>493</v>
      </c>
      <c r="J131" s="43" t="s">
        <v>3635</v>
      </c>
      <c r="K131" s="27" t="s">
        <v>24</v>
      </c>
      <c r="L131" s="29">
        <v>55.249000000000002</v>
      </c>
      <c r="M131" s="29">
        <v>55.393000000000001</v>
      </c>
      <c r="N131" s="29">
        <v>5.4200066855317042</v>
      </c>
      <c r="O131" s="30">
        <v>2.5499999999999998</v>
      </c>
      <c r="P131" s="27" t="s">
        <v>106</v>
      </c>
      <c r="Q131" s="31">
        <v>2</v>
      </c>
      <c r="R131" s="25" t="s">
        <v>4406</v>
      </c>
      <c r="S131" s="25" t="s">
        <v>109</v>
      </c>
      <c r="T131" s="25" t="s">
        <v>503</v>
      </c>
      <c r="U131" s="25" t="s">
        <v>128</v>
      </c>
      <c r="V131" s="23" t="s">
        <v>1197</v>
      </c>
      <c r="W131" s="23" t="s">
        <v>1195</v>
      </c>
      <c r="X131" s="23" t="s">
        <v>8</v>
      </c>
      <c r="Y131" s="23" t="s">
        <v>1301</v>
      </c>
      <c r="Z131" s="23" t="s">
        <v>113</v>
      </c>
      <c r="AA131" s="23" t="s">
        <v>107</v>
      </c>
      <c r="AB131" s="23" t="s">
        <v>2733</v>
      </c>
      <c r="AC131" s="25">
        <v>34.56986301369863</v>
      </c>
      <c r="AD131" s="44">
        <v>1750000000</v>
      </c>
      <c r="AE131" s="33">
        <f>VLOOKUP(J131,Library!A:B,2,0)</f>
        <v>1</v>
      </c>
      <c r="AF131" s="33">
        <f>VLOOKUP(J131,Library!A:G,7,0)</f>
        <v>3</v>
      </c>
      <c r="AG131" s="28">
        <f>VLOOKUP(V131,Library!W:X,2,0)</f>
        <v>2</v>
      </c>
      <c r="AH131" s="28">
        <f>VLOOKUP(W131,Library!Y:Z,2,0)</f>
        <v>1</v>
      </c>
      <c r="AI131" s="28" t="str">
        <f>VLOOKUP(X131,Library!AA:AB,2,0)</f>
        <v>N/A</v>
      </c>
      <c r="AJ131" s="33">
        <f>IF(MAX(AG131,AH131,AI131)=0,VLOOKUP(I131,Library!$J:$P,7,0),MAX(AG131,AH131,AI131))</f>
        <v>2</v>
      </c>
      <c r="AK131" s="33">
        <f t="shared" si="6"/>
        <v>5</v>
      </c>
      <c r="AL131" s="33">
        <f>VLOOKUP(AA131,Library!T:U,2,0)</f>
        <v>1</v>
      </c>
      <c r="AM131" s="34">
        <f t="shared" si="7"/>
        <v>2.15</v>
      </c>
      <c r="AN131" s="33">
        <f t="shared" si="8"/>
        <v>3</v>
      </c>
      <c r="AO131" s="28" t="s">
        <v>136</v>
      </c>
      <c r="AP131" s="25" t="s">
        <v>128</v>
      </c>
      <c r="AQ131" s="28" t="s">
        <v>494</v>
      </c>
      <c r="AR131" s="28" t="s">
        <v>495</v>
      </c>
      <c r="AS131" s="28" t="s">
        <v>492</v>
      </c>
      <c r="AT131" s="23" t="s">
        <v>503</v>
      </c>
      <c r="AU131" s="23" t="s">
        <v>35</v>
      </c>
      <c r="AV131" s="25" t="s">
        <v>128</v>
      </c>
      <c r="AW131" s="25" t="s">
        <v>128</v>
      </c>
      <c r="AX131" s="25" t="s">
        <v>128</v>
      </c>
      <c r="AY131" s="25" t="s">
        <v>128</v>
      </c>
      <c r="AZ131" s="25" t="s">
        <v>128</v>
      </c>
      <c r="BA131" s="25" t="s">
        <v>128</v>
      </c>
      <c r="BB131" s="25" t="s">
        <v>128</v>
      </c>
      <c r="BC131" s="25" t="s">
        <v>128</v>
      </c>
      <c r="BD131" s="25" t="s">
        <v>128</v>
      </c>
      <c r="BE131" s="25" t="s">
        <v>128</v>
      </c>
      <c r="BF131" s="25" t="s">
        <v>128</v>
      </c>
      <c r="BG131" s="25" t="s">
        <v>128</v>
      </c>
      <c r="BH131" s="25" t="s">
        <v>113</v>
      </c>
      <c r="BI131" s="23" t="s">
        <v>128</v>
      </c>
      <c r="BJ131" t="s">
        <v>4365</v>
      </c>
      <c r="BK131" s="27" t="s">
        <v>502</v>
      </c>
      <c r="BL131" s="27"/>
    </row>
    <row r="132" spans="1:64" ht="15">
      <c r="A132" s="28">
        <v>181</v>
      </c>
      <c r="B132" s="27" t="s">
        <v>504</v>
      </c>
      <c r="C132" s="28" t="s">
        <v>1510</v>
      </c>
      <c r="D132" s="27" t="s">
        <v>505</v>
      </c>
      <c r="E132" s="42">
        <v>3</v>
      </c>
      <c r="F132" s="25" t="s">
        <v>109</v>
      </c>
      <c r="G132" s="25" t="s">
        <v>128</v>
      </c>
      <c r="H132" s="25" t="s">
        <v>128</v>
      </c>
      <c r="I132" s="29" t="s">
        <v>506</v>
      </c>
      <c r="J132" s="43" t="s">
        <v>3635</v>
      </c>
      <c r="K132" s="27" t="s">
        <v>24</v>
      </c>
      <c r="L132" s="29">
        <v>99.683000000000007</v>
      </c>
      <c r="M132" s="29">
        <v>99.7</v>
      </c>
      <c r="N132" s="29">
        <v>3.7654593451389191</v>
      </c>
      <c r="O132" s="30">
        <v>1.7</v>
      </c>
      <c r="P132" s="27" t="s">
        <v>106</v>
      </c>
      <c r="Q132" s="31">
        <v>2</v>
      </c>
      <c r="R132" s="25" t="s">
        <v>2734</v>
      </c>
      <c r="S132" s="25" t="s">
        <v>109</v>
      </c>
      <c r="T132" s="25" t="s">
        <v>4404</v>
      </c>
      <c r="U132" s="25" t="s">
        <v>128</v>
      </c>
      <c r="V132" s="23" t="s">
        <v>1224</v>
      </c>
      <c r="W132" s="23" t="s">
        <v>1225</v>
      </c>
      <c r="X132" s="23" t="s">
        <v>4369</v>
      </c>
      <c r="Y132" s="23" t="s">
        <v>1301</v>
      </c>
      <c r="Z132" s="23" t="s">
        <v>113</v>
      </c>
      <c r="AA132" s="23" t="s">
        <v>107</v>
      </c>
      <c r="AB132" s="23" t="s">
        <v>2734</v>
      </c>
      <c r="AC132" s="25">
        <v>0.13972602739726028</v>
      </c>
      <c r="AD132" s="44">
        <v>3000000000</v>
      </c>
      <c r="AE132" s="33">
        <f>VLOOKUP(J132,Library!A:B,2,0)</f>
        <v>1</v>
      </c>
      <c r="AF132" s="33">
        <f>VLOOKUP(J132,Library!A:G,7,0)</f>
        <v>3</v>
      </c>
      <c r="AG132" s="28">
        <f>VLOOKUP(V132,Library!W:X,2,0)</f>
        <v>4</v>
      </c>
      <c r="AH132" s="28">
        <f>VLOOKUP(W132,Library!Y:Z,2,0)</f>
        <v>4</v>
      </c>
      <c r="AI132" s="28">
        <f>VLOOKUP(X132,Library!AA:AB,2,0)</f>
        <v>4</v>
      </c>
      <c r="AJ132" s="33">
        <f>IF(MAX(AG132,AH132,AI132)=0,VLOOKUP(I132,Library!$J:$P,7,0),MAX(AG132,AH132,AI132))</f>
        <v>4</v>
      </c>
      <c r="AK132" s="33">
        <f t="shared" si="6"/>
        <v>2</v>
      </c>
      <c r="AL132" s="33">
        <f>VLOOKUP(AA132,Library!T:U,2,0)</f>
        <v>1</v>
      </c>
      <c r="AM132" s="34">
        <f t="shared" si="7"/>
        <v>2.35</v>
      </c>
      <c r="AN132" s="33">
        <f t="shared" si="8"/>
        <v>3</v>
      </c>
      <c r="AO132" s="28" t="s">
        <v>294</v>
      </c>
      <c r="AP132" s="25" t="s">
        <v>128</v>
      </c>
      <c r="AQ132" s="28" t="s">
        <v>507</v>
      </c>
      <c r="AR132" s="28" t="s">
        <v>508</v>
      </c>
      <c r="AS132" s="28" t="s">
        <v>509</v>
      </c>
      <c r="AT132" s="23" t="s">
        <v>510</v>
      </c>
      <c r="AU132" s="23" t="s">
        <v>35</v>
      </c>
      <c r="AV132" s="25" t="s">
        <v>128</v>
      </c>
      <c r="AW132" s="25" t="s">
        <v>128</v>
      </c>
      <c r="AX132" s="25" t="s">
        <v>128</v>
      </c>
      <c r="AY132" s="25" t="s">
        <v>128</v>
      </c>
      <c r="AZ132" s="25" t="s">
        <v>128</v>
      </c>
      <c r="BA132" s="25" t="s">
        <v>128</v>
      </c>
      <c r="BB132" s="25" t="s">
        <v>128</v>
      </c>
      <c r="BC132" s="25" t="s">
        <v>128</v>
      </c>
      <c r="BD132" s="25" t="s">
        <v>128</v>
      </c>
      <c r="BE132" s="25" t="s">
        <v>128</v>
      </c>
      <c r="BF132" s="25" t="s">
        <v>128</v>
      </c>
      <c r="BG132" s="25" t="s">
        <v>128</v>
      </c>
      <c r="BH132" s="25" t="s">
        <v>113</v>
      </c>
      <c r="BI132" s="23" t="s">
        <v>128</v>
      </c>
      <c r="BJ132" t="s">
        <v>1340</v>
      </c>
      <c r="BK132" s="27" t="s">
        <v>504</v>
      </c>
      <c r="BL132" s="27"/>
    </row>
    <row r="133" spans="1:64" ht="15">
      <c r="A133" s="28">
        <v>182</v>
      </c>
      <c r="B133" s="27" t="s">
        <v>511</v>
      </c>
      <c r="C133" s="28" t="s">
        <v>1511</v>
      </c>
      <c r="D133" s="27" t="s">
        <v>505</v>
      </c>
      <c r="E133" s="42">
        <v>3</v>
      </c>
      <c r="F133" s="25" t="s">
        <v>109</v>
      </c>
      <c r="G133" s="25" t="s">
        <v>128</v>
      </c>
      <c r="H133" s="25" t="s">
        <v>128</v>
      </c>
      <c r="I133" s="29" t="s">
        <v>506</v>
      </c>
      <c r="J133" s="43" t="s">
        <v>3635</v>
      </c>
      <c r="K133" s="27" t="s">
        <v>24</v>
      </c>
      <c r="L133" s="29">
        <v>88.212000000000003</v>
      </c>
      <c r="M133" s="29">
        <v>88.263999999999996</v>
      </c>
      <c r="N133" s="29">
        <v>4.5059233882628771</v>
      </c>
      <c r="O133" s="30">
        <v>2.25</v>
      </c>
      <c r="P133" s="27" t="s">
        <v>106</v>
      </c>
      <c r="Q133" s="31">
        <v>2</v>
      </c>
      <c r="R133" s="25" t="s">
        <v>4399</v>
      </c>
      <c r="S133" s="25" t="s">
        <v>109</v>
      </c>
      <c r="T133" s="25" t="s">
        <v>512</v>
      </c>
      <c r="U133" s="25" t="s">
        <v>128</v>
      </c>
      <c r="V133" s="23" t="s">
        <v>1224</v>
      </c>
      <c r="W133" s="23" t="s">
        <v>1225</v>
      </c>
      <c r="X133" s="23" t="s">
        <v>4369</v>
      </c>
      <c r="Y133" s="23" t="s">
        <v>1301</v>
      </c>
      <c r="Z133" s="23" t="s">
        <v>113</v>
      </c>
      <c r="AA133" s="23" t="s">
        <v>107</v>
      </c>
      <c r="AB133" s="23" t="s">
        <v>2735</v>
      </c>
      <c r="AC133" s="25">
        <v>6</v>
      </c>
      <c r="AD133" s="44">
        <v>2500000000</v>
      </c>
      <c r="AE133" s="33">
        <f>VLOOKUP(J133,Library!A:B,2,0)</f>
        <v>1</v>
      </c>
      <c r="AF133" s="33">
        <f>VLOOKUP(J133,Library!A:G,7,0)</f>
        <v>3</v>
      </c>
      <c r="AG133" s="28">
        <f>VLOOKUP(V133,Library!W:X,2,0)</f>
        <v>4</v>
      </c>
      <c r="AH133" s="28">
        <f>VLOOKUP(W133,Library!Y:Z,2,0)</f>
        <v>4</v>
      </c>
      <c r="AI133" s="28">
        <f>VLOOKUP(X133,Library!AA:AB,2,0)</f>
        <v>4</v>
      </c>
      <c r="AJ133" s="33">
        <f>IF(MAX(AG133,AH133,AI133)=0,VLOOKUP(I133,Library!$J:$P,7,0),MAX(AG133,AH133,AI133))</f>
        <v>4</v>
      </c>
      <c r="AK133" s="33">
        <f t="shared" si="6"/>
        <v>4</v>
      </c>
      <c r="AL133" s="33">
        <f>VLOOKUP(AA133,Library!T:U,2,0)</f>
        <v>1</v>
      </c>
      <c r="AM133" s="34">
        <f t="shared" si="7"/>
        <v>2.5499999999999998</v>
      </c>
      <c r="AN133" s="33">
        <f t="shared" si="8"/>
        <v>3</v>
      </c>
      <c r="AO133" s="28" t="s">
        <v>294</v>
      </c>
      <c r="AP133" s="25" t="s">
        <v>128</v>
      </c>
      <c r="AQ133" s="28" t="s">
        <v>507</v>
      </c>
      <c r="AR133" s="28" t="s">
        <v>508</v>
      </c>
      <c r="AS133" s="28" t="s">
        <v>509</v>
      </c>
      <c r="AT133" s="23" t="s">
        <v>512</v>
      </c>
      <c r="AU133" s="23" t="s">
        <v>35</v>
      </c>
      <c r="AV133" s="25" t="s">
        <v>128</v>
      </c>
      <c r="AW133" s="25" t="s">
        <v>128</v>
      </c>
      <c r="AX133" s="25" t="s">
        <v>128</v>
      </c>
      <c r="AY133" s="25" t="s">
        <v>128</v>
      </c>
      <c r="AZ133" s="25" t="s">
        <v>128</v>
      </c>
      <c r="BA133" s="25" t="s">
        <v>128</v>
      </c>
      <c r="BB133" s="25" t="s">
        <v>128</v>
      </c>
      <c r="BC133" s="25" t="s">
        <v>128</v>
      </c>
      <c r="BD133" s="25" t="s">
        <v>128</v>
      </c>
      <c r="BE133" s="25" t="s">
        <v>128</v>
      </c>
      <c r="BF133" s="25" t="s">
        <v>128</v>
      </c>
      <c r="BG133" s="25" t="s">
        <v>128</v>
      </c>
      <c r="BH133" s="25" t="s">
        <v>113</v>
      </c>
      <c r="BI133" s="23" t="s">
        <v>128</v>
      </c>
      <c r="BJ133" t="s">
        <v>1340</v>
      </c>
      <c r="BK133" s="27" t="s">
        <v>511</v>
      </c>
      <c r="BL133" s="27"/>
    </row>
    <row r="134" spans="1:64" ht="15">
      <c r="A134" s="28">
        <v>183</v>
      </c>
      <c r="B134" s="27" t="s">
        <v>513</v>
      </c>
      <c r="C134" s="28" t="s">
        <v>1512</v>
      </c>
      <c r="D134" s="27" t="s">
        <v>505</v>
      </c>
      <c r="E134" s="42">
        <v>3</v>
      </c>
      <c r="F134" s="25" t="s">
        <v>109</v>
      </c>
      <c r="G134" s="25" t="s">
        <v>128</v>
      </c>
      <c r="H134" s="25" t="s">
        <v>128</v>
      </c>
      <c r="I134" s="29" t="s">
        <v>506</v>
      </c>
      <c r="J134" s="43" t="s">
        <v>3635</v>
      </c>
      <c r="K134" s="27" t="s">
        <v>24</v>
      </c>
      <c r="L134" s="29">
        <v>85.251999999999995</v>
      </c>
      <c r="M134" s="29">
        <v>85.317999999999998</v>
      </c>
      <c r="N134" s="29">
        <v>4.8237034008239927</v>
      </c>
      <c r="O134" s="30">
        <v>2.5499999999999998</v>
      </c>
      <c r="P134" s="27" t="s">
        <v>106</v>
      </c>
      <c r="Q134" s="31">
        <v>2</v>
      </c>
      <c r="R134" s="25" t="s">
        <v>2796</v>
      </c>
      <c r="S134" s="25" t="s">
        <v>109</v>
      </c>
      <c r="T134" s="25" t="s">
        <v>514</v>
      </c>
      <c r="U134" s="25" t="s">
        <v>128</v>
      </c>
      <c r="V134" s="23" t="s">
        <v>1224</v>
      </c>
      <c r="W134" s="23" t="s">
        <v>1225</v>
      </c>
      <c r="X134" s="23" t="s">
        <v>4369</v>
      </c>
      <c r="Y134" s="23" t="s">
        <v>1301</v>
      </c>
      <c r="Z134" s="23" t="s">
        <v>113</v>
      </c>
      <c r="AA134" s="23" t="s">
        <v>107</v>
      </c>
      <c r="AB134" s="23" t="s">
        <v>2736</v>
      </c>
      <c r="AC134" s="25">
        <v>7.8328767123287673</v>
      </c>
      <c r="AD134" s="44">
        <v>3744161000</v>
      </c>
      <c r="AE134" s="33">
        <f>VLOOKUP(J134,Library!A:B,2,0)</f>
        <v>1</v>
      </c>
      <c r="AF134" s="33">
        <f>VLOOKUP(J134,Library!A:G,7,0)</f>
        <v>3</v>
      </c>
      <c r="AG134" s="28">
        <f>VLOOKUP(V134,Library!W:X,2,0)</f>
        <v>4</v>
      </c>
      <c r="AH134" s="28">
        <f>VLOOKUP(W134,Library!Y:Z,2,0)</f>
        <v>4</v>
      </c>
      <c r="AI134" s="28">
        <f>VLOOKUP(X134,Library!AA:AB,2,0)</f>
        <v>4</v>
      </c>
      <c r="AJ134" s="33">
        <f>IF(MAX(AG134,AH134,AI134)=0,VLOOKUP(I134,Library!$J:$P,7,0),MAX(AG134,AH134,AI134))</f>
        <v>4</v>
      </c>
      <c r="AK134" s="33">
        <f t="shared" si="6"/>
        <v>4</v>
      </c>
      <c r="AL134" s="33">
        <f>VLOOKUP(AA134,Library!T:U,2,0)</f>
        <v>1</v>
      </c>
      <c r="AM134" s="34">
        <f t="shared" si="7"/>
        <v>2.5499999999999998</v>
      </c>
      <c r="AN134" s="33">
        <f t="shared" si="8"/>
        <v>3</v>
      </c>
      <c r="AO134" s="28" t="s">
        <v>136</v>
      </c>
      <c r="AP134" s="25" t="s">
        <v>128</v>
      </c>
      <c r="AQ134" s="28" t="s">
        <v>507</v>
      </c>
      <c r="AR134" s="28" t="s">
        <v>508</v>
      </c>
      <c r="AS134" s="28" t="s">
        <v>509</v>
      </c>
      <c r="AT134" s="23" t="s">
        <v>514</v>
      </c>
      <c r="AU134" s="23" t="s">
        <v>35</v>
      </c>
      <c r="AV134" s="25" t="s">
        <v>128</v>
      </c>
      <c r="AW134" s="25" t="s">
        <v>128</v>
      </c>
      <c r="AX134" s="25" t="s">
        <v>128</v>
      </c>
      <c r="AY134" s="25" t="s">
        <v>128</v>
      </c>
      <c r="AZ134" s="25" t="s">
        <v>128</v>
      </c>
      <c r="BA134" s="25" t="s">
        <v>128</v>
      </c>
      <c r="BB134" s="25" t="s">
        <v>128</v>
      </c>
      <c r="BC134" s="25" t="s">
        <v>128</v>
      </c>
      <c r="BD134" s="25" t="s">
        <v>128</v>
      </c>
      <c r="BE134" s="25" t="s">
        <v>128</v>
      </c>
      <c r="BF134" s="25" t="s">
        <v>128</v>
      </c>
      <c r="BG134" s="25" t="s">
        <v>128</v>
      </c>
      <c r="BH134" s="25" t="s">
        <v>113</v>
      </c>
      <c r="BI134" s="23" t="s">
        <v>128</v>
      </c>
      <c r="BJ134" t="s">
        <v>1340</v>
      </c>
      <c r="BK134" s="27" t="s">
        <v>513</v>
      </c>
      <c r="BL134" s="27"/>
    </row>
    <row r="135" spans="1:64" ht="15">
      <c r="A135" s="28">
        <v>184</v>
      </c>
      <c r="B135" s="27" t="s">
        <v>515</v>
      </c>
      <c r="C135" s="28" t="s">
        <v>1513</v>
      </c>
      <c r="D135" s="27" t="s">
        <v>505</v>
      </c>
      <c r="E135" s="42">
        <v>3</v>
      </c>
      <c r="F135" s="25" t="s">
        <v>109</v>
      </c>
      <c r="G135" s="25" t="s">
        <v>128</v>
      </c>
      <c r="H135" s="25" t="s">
        <v>128</v>
      </c>
      <c r="I135" s="29" t="s">
        <v>506</v>
      </c>
      <c r="J135" s="43" t="s">
        <v>3635</v>
      </c>
      <c r="K135" s="27" t="s">
        <v>24</v>
      </c>
      <c r="L135" s="29">
        <v>103.43300000000001</v>
      </c>
      <c r="M135" s="29">
        <v>103.496</v>
      </c>
      <c r="N135" s="29">
        <v>4.8686579303124029</v>
      </c>
      <c r="O135" s="30">
        <v>5.4</v>
      </c>
      <c r="P135" s="27" t="s">
        <v>106</v>
      </c>
      <c r="Q135" s="31">
        <v>2</v>
      </c>
      <c r="R135" s="25" t="s">
        <v>2975</v>
      </c>
      <c r="S135" s="25" t="s">
        <v>109</v>
      </c>
      <c r="T135" s="25" t="s">
        <v>516</v>
      </c>
      <c r="U135" s="25" t="s">
        <v>128</v>
      </c>
      <c r="V135" s="23" t="s">
        <v>1224</v>
      </c>
      <c r="W135" s="23" t="s">
        <v>1225</v>
      </c>
      <c r="X135" s="23" t="s">
        <v>4369</v>
      </c>
      <c r="Y135" s="23" t="s">
        <v>1301</v>
      </c>
      <c r="Z135" s="23" t="s">
        <v>113</v>
      </c>
      <c r="AA135" s="23" t="s">
        <v>107</v>
      </c>
      <c r="AB135" s="23" t="s">
        <v>2737</v>
      </c>
      <c r="AC135" s="25">
        <v>8.0410958904109595</v>
      </c>
      <c r="AD135" s="44">
        <v>2750000000</v>
      </c>
      <c r="AE135" s="33">
        <f>VLOOKUP(J135,Library!A:B,2,0)</f>
        <v>1</v>
      </c>
      <c r="AF135" s="33">
        <f>VLOOKUP(J135,Library!A:G,7,0)</f>
        <v>3</v>
      </c>
      <c r="AG135" s="28">
        <f>VLOOKUP(V135,Library!W:X,2,0)</f>
        <v>4</v>
      </c>
      <c r="AH135" s="28">
        <f>VLOOKUP(W135,Library!Y:Z,2,0)</f>
        <v>4</v>
      </c>
      <c r="AI135" s="28">
        <f>VLOOKUP(X135,Library!AA:AB,2,0)</f>
        <v>4</v>
      </c>
      <c r="AJ135" s="33">
        <f>IF(MAX(AG135,AH135,AI135)=0,VLOOKUP(I135,Library!$J:$P,7,0),MAX(AG135,AH135,AI135))</f>
        <v>4</v>
      </c>
      <c r="AK135" s="33">
        <f t="shared" si="6"/>
        <v>4</v>
      </c>
      <c r="AL135" s="33">
        <f>VLOOKUP(AA135,Library!T:U,2,0)</f>
        <v>1</v>
      </c>
      <c r="AM135" s="34">
        <f t="shared" si="7"/>
        <v>2.5499999999999998</v>
      </c>
      <c r="AN135" s="33">
        <f t="shared" si="8"/>
        <v>3</v>
      </c>
      <c r="AO135" s="28" t="s">
        <v>294</v>
      </c>
      <c r="AP135" s="25" t="s">
        <v>128</v>
      </c>
      <c r="AQ135" s="28" t="s">
        <v>507</v>
      </c>
      <c r="AR135" s="28" t="s">
        <v>508</v>
      </c>
      <c r="AS135" s="28" t="s">
        <v>509</v>
      </c>
      <c r="AT135" s="23" t="s">
        <v>516</v>
      </c>
      <c r="AU135" s="23" t="s">
        <v>35</v>
      </c>
      <c r="AV135" s="25" t="s">
        <v>128</v>
      </c>
      <c r="AW135" s="25" t="s">
        <v>128</v>
      </c>
      <c r="AX135" s="25" t="s">
        <v>128</v>
      </c>
      <c r="AY135" s="25" t="s">
        <v>128</v>
      </c>
      <c r="AZ135" s="25" t="s">
        <v>128</v>
      </c>
      <c r="BA135" s="25" t="s">
        <v>128</v>
      </c>
      <c r="BB135" s="25" t="s">
        <v>128</v>
      </c>
      <c r="BC135" s="25" t="s">
        <v>128</v>
      </c>
      <c r="BD135" s="25" t="s">
        <v>128</v>
      </c>
      <c r="BE135" s="25" t="s">
        <v>128</v>
      </c>
      <c r="BF135" s="25" t="s">
        <v>128</v>
      </c>
      <c r="BG135" s="25" t="s">
        <v>128</v>
      </c>
      <c r="BH135" s="25" t="s">
        <v>113</v>
      </c>
      <c r="BI135" s="23" t="s">
        <v>128</v>
      </c>
      <c r="BJ135" t="s">
        <v>1340</v>
      </c>
      <c r="BK135" s="27" t="s">
        <v>515</v>
      </c>
      <c r="BL135" s="27"/>
    </row>
    <row r="136" spans="1:64" ht="15">
      <c r="A136" s="28">
        <v>185</v>
      </c>
      <c r="B136" s="27" t="s">
        <v>517</v>
      </c>
      <c r="C136" s="28" t="s">
        <v>1514</v>
      </c>
      <c r="D136" s="27" t="s">
        <v>518</v>
      </c>
      <c r="E136" s="42">
        <v>3</v>
      </c>
      <c r="F136" s="25" t="s">
        <v>109</v>
      </c>
      <c r="G136" s="25" t="s">
        <v>128</v>
      </c>
      <c r="H136" s="25" t="s">
        <v>128</v>
      </c>
      <c r="I136" s="29" t="s">
        <v>519</v>
      </c>
      <c r="J136" s="43" t="s">
        <v>3635</v>
      </c>
      <c r="K136" s="27" t="s">
        <v>24</v>
      </c>
      <c r="L136" s="29">
        <v>102.88200000000001</v>
      </c>
      <c r="M136" s="29">
        <v>102.93</v>
      </c>
      <c r="N136" s="29">
        <v>4.2009904806261797</v>
      </c>
      <c r="O136" s="30">
        <v>4.7</v>
      </c>
      <c r="P136" s="27" t="s">
        <v>106</v>
      </c>
      <c r="Q136" s="31">
        <v>2</v>
      </c>
      <c r="R136" s="25" t="s">
        <v>2796</v>
      </c>
      <c r="S136" s="25" t="s">
        <v>109</v>
      </c>
      <c r="T136" s="25" t="s">
        <v>522</v>
      </c>
      <c r="U136" s="25" t="s">
        <v>128</v>
      </c>
      <c r="V136" s="23" t="s">
        <v>1200</v>
      </c>
      <c r="W136" s="23" t="s">
        <v>1210</v>
      </c>
      <c r="X136" s="23" t="s">
        <v>1204</v>
      </c>
      <c r="Y136" s="23" t="s">
        <v>1301</v>
      </c>
      <c r="Z136" s="23" t="s">
        <v>113</v>
      </c>
      <c r="AA136" s="23" t="s">
        <v>107</v>
      </c>
      <c r="AB136" s="23" t="s">
        <v>2738</v>
      </c>
      <c r="AC136" s="25">
        <v>6.8328767123287673</v>
      </c>
      <c r="AD136" s="44">
        <v>2250000000</v>
      </c>
      <c r="AE136" s="33">
        <f>VLOOKUP(J136,Library!A:B,2,0)</f>
        <v>1</v>
      </c>
      <c r="AF136" s="33">
        <f>VLOOKUP(J136,Library!A:G,7,0)</f>
        <v>3</v>
      </c>
      <c r="AG136" s="28">
        <f>VLOOKUP(V136,Library!W:X,2,0)</f>
        <v>2</v>
      </c>
      <c r="AH136" s="28">
        <f>VLOOKUP(W136,Library!Y:Z,2,0)</f>
        <v>3</v>
      </c>
      <c r="AI136" s="28">
        <f>VLOOKUP(X136,Library!AA:AB,2,0)</f>
        <v>2</v>
      </c>
      <c r="AJ136" s="33">
        <f>IF(MAX(AG136,AH136,AI136)=0,VLOOKUP(I136,Library!$J:$P,7,0),MAX(AG136,AH136,AI136))</f>
        <v>3</v>
      </c>
      <c r="AK136" s="33">
        <f t="shared" si="6"/>
        <v>4</v>
      </c>
      <c r="AL136" s="33">
        <f>VLOOKUP(AA136,Library!T:U,2,0)</f>
        <v>1</v>
      </c>
      <c r="AM136" s="34">
        <f t="shared" si="7"/>
        <v>2.2999999999999998</v>
      </c>
      <c r="AN136" s="33">
        <f t="shared" si="8"/>
        <v>3</v>
      </c>
      <c r="AO136" s="28" t="s">
        <v>136</v>
      </c>
      <c r="AP136" s="25" t="s">
        <v>128</v>
      </c>
      <c r="AQ136" s="28" t="s">
        <v>520</v>
      </c>
      <c r="AR136" s="28" t="s">
        <v>521</v>
      </c>
      <c r="AS136" s="28" t="s">
        <v>518</v>
      </c>
      <c r="AT136" s="23" t="s">
        <v>522</v>
      </c>
      <c r="AU136" s="23" t="s">
        <v>35</v>
      </c>
      <c r="AV136" s="25" t="s">
        <v>128</v>
      </c>
      <c r="AW136" s="25" t="s">
        <v>128</v>
      </c>
      <c r="AX136" s="25" t="s">
        <v>128</v>
      </c>
      <c r="AY136" s="25" t="s">
        <v>128</v>
      </c>
      <c r="AZ136" s="25" t="s">
        <v>128</v>
      </c>
      <c r="BA136" s="25" t="s">
        <v>128</v>
      </c>
      <c r="BB136" s="25" t="s">
        <v>128</v>
      </c>
      <c r="BC136" s="25" t="s">
        <v>128</v>
      </c>
      <c r="BD136" s="25" t="s">
        <v>128</v>
      </c>
      <c r="BE136" s="25" t="s">
        <v>128</v>
      </c>
      <c r="BF136" s="25" t="s">
        <v>128</v>
      </c>
      <c r="BG136" s="25" t="s">
        <v>128</v>
      </c>
      <c r="BH136" s="25" t="s">
        <v>113</v>
      </c>
      <c r="BI136" s="23" t="s">
        <v>128</v>
      </c>
      <c r="BJ136" t="s">
        <v>1340</v>
      </c>
      <c r="BK136" s="27" t="s">
        <v>517</v>
      </c>
      <c r="BL136" s="27"/>
    </row>
    <row r="137" spans="1:64" ht="15">
      <c r="A137" s="28">
        <v>186</v>
      </c>
      <c r="B137" s="27" t="s">
        <v>523</v>
      </c>
      <c r="C137" s="28" t="s">
        <v>1515</v>
      </c>
      <c r="D137" s="27" t="s">
        <v>518</v>
      </c>
      <c r="E137" s="42">
        <v>3</v>
      </c>
      <c r="F137" s="25" t="s">
        <v>109</v>
      </c>
      <c r="G137" s="25" t="s">
        <v>128</v>
      </c>
      <c r="H137" s="25" t="s">
        <v>128</v>
      </c>
      <c r="I137" s="29" t="s">
        <v>519</v>
      </c>
      <c r="J137" s="43" t="s">
        <v>3635</v>
      </c>
      <c r="K137" s="27" t="s">
        <v>24</v>
      </c>
      <c r="L137" s="29">
        <v>82.037000000000006</v>
      </c>
      <c r="M137" s="29">
        <v>82.111000000000004</v>
      </c>
      <c r="N137" s="29">
        <v>5.4735848947446986</v>
      </c>
      <c r="O137" s="30">
        <v>4.05</v>
      </c>
      <c r="P137" s="27" t="s">
        <v>106</v>
      </c>
      <c r="Q137" s="31">
        <v>2</v>
      </c>
      <c r="R137" s="25" t="s">
        <v>4407</v>
      </c>
      <c r="S137" s="25" t="s">
        <v>109</v>
      </c>
      <c r="T137" s="25" t="s">
        <v>524</v>
      </c>
      <c r="U137" s="25" t="s">
        <v>128</v>
      </c>
      <c r="V137" s="23" t="s">
        <v>1200</v>
      </c>
      <c r="W137" s="23" t="s">
        <v>1210</v>
      </c>
      <c r="X137" s="23" t="s">
        <v>1204</v>
      </c>
      <c r="Y137" s="23" t="s">
        <v>1301</v>
      </c>
      <c r="Z137" s="23" t="s">
        <v>113</v>
      </c>
      <c r="AA137" s="23" t="s">
        <v>107</v>
      </c>
      <c r="AB137" s="23" t="s">
        <v>2739</v>
      </c>
      <c r="AC137" s="25">
        <v>21.564383561643837</v>
      </c>
      <c r="AD137" s="44">
        <v>3500000000</v>
      </c>
      <c r="AE137" s="33">
        <f>VLOOKUP(J137,Library!A:B,2,0)</f>
        <v>1</v>
      </c>
      <c r="AF137" s="33">
        <f>VLOOKUP(J137,Library!A:G,7,0)</f>
        <v>3</v>
      </c>
      <c r="AG137" s="28">
        <f>VLOOKUP(V137,Library!W:X,2,0)</f>
        <v>2</v>
      </c>
      <c r="AH137" s="28">
        <f>VLOOKUP(W137,Library!Y:Z,2,0)</f>
        <v>3</v>
      </c>
      <c r="AI137" s="28">
        <f>VLOOKUP(X137,Library!AA:AB,2,0)</f>
        <v>2</v>
      </c>
      <c r="AJ137" s="33">
        <f>IF(MAX(AG137,AH137,AI137)=0,VLOOKUP(I137,Library!$J:$P,7,0),MAX(AG137,AH137,AI137))</f>
        <v>3</v>
      </c>
      <c r="AK137" s="33">
        <f t="shared" si="6"/>
        <v>5</v>
      </c>
      <c r="AL137" s="33">
        <f>VLOOKUP(AA137,Library!T:U,2,0)</f>
        <v>1</v>
      </c>
      <c r="AM137" s="34">
        <f t="shared" si="7"/>
        <v>2.4</v>
      </c>
      <c r="AN137" s="33">
        <f t="shared" si="8"/>
        <v>3</v>
      </c>
      <c r="AO137" s="28" t="s">
        <v>136</v>
      </c>
      <c r="AP137" s="25" t="s">
        <v>128</v>
      </c>
      <c r="AQ137" s="28" t="s">
        <v>520</v>
      </c>
      <c r="AR137" s="28" t="s">
        <v>521</v>
      </c>
      <c r="AS137" s="28" t="s">
        <v>518</v>
      </c>
      <c r="AT137" s="23" t="s">
        <v>524</v>
      </c>
      <c r="AU137" s="23" t="s">
        <v>35</v>
      </c>
      <c r="AV137" s="25" t="s">
        <v>128</v>
      </c>
      <c r="AW137" s="25" t="s">
        <v>128</v>
      </c>
      <c r="AX137" s="25" t="s">
        <v>128</v>
      </c>
      <c r="AY137" s="25" t="s">
        <v>128</v>
      </c>
      <c r="AZ137" s="25" t="s">
        <v>128</v>
      </c>
      <c r="BA137" s="25" t="s">
        <v>128</v>
      </c>
      <c r="BB137" s="25" t="s">
        <v>128</v>
      </c>
      <c r="BC137" s="25" t="s">
        <v>128</v>
      </c>
      <c r="BD137" s="25" t="s">
        <v>128</v>
      </c>
      <c r="BE137" s="25" t="s">
        <v>128</v>
      </c>
      <c r="BF137" s="25" t="s">
        <v>128</v>
      </c>
      <c r="BG137" s="25" t="s">
        <v>128</v>
      </c>
      <c r="BH137" s="25" t="s">
        <v>113</v>
      </c>
      <c r="BI137" s="23" t="s">
        <v>128</v>
      </c>
      <c r="BJ137" t="s">
        <v>1340</v>
      </c>
      <c r="BK137" s="27" t="s">
        <v>523</v>
      </c>
      <c r="BL137" s="27"/>
    </row>
    <row r="138" spans="1:64" ht="15">
      <c r="A138" s="28">
        <v>187</v>
      </c>
      <c r="B138" s="27" t="s">
        <v>525</v>
      </c>
      <c r="C138" s="28" t="s">
        <v>1516</v>
      </c>
      <c r="D138" s="27" t="s">
        <v>526</v>
      </c>
      <c r="E138" s="42">
        <v>2</v>
      </c>
      <c r="F138" s="25" t="s">
        <v>109</v>
      </c>
      <c r="G138" s="25" t="s">
        <v>128</v>
      </c>
      <c r="H138" s="25" t="s">
        <v>128</v>
      </c>
      <c r="I138" s="29" t="s">
        <v>527</v>
      </c>
      <c r="J138" s="43" t="s">
        <v>3635</v>
      </c>
      <c r="K138" s="27" t="s">
        <v>24</v>
      </c>
      <c r="L138" s="29">
        <v>88.316999999999993</v>
      </c>
      <c r="M138" s="29">
        <v>88.364999999999995</v>
      </c>
      <c r="N138" s="29">
        <v>3.9267219793978252</v>
      </c>
      <c r="O138" s="30">
        <v>1.1000000000000001</v>
      </c>
      <c r="P138" s="27" t="s">
        <v>106</v>
      </c>
      <c r="Q138" s="31">
        <v>2</v>
      </c>
      <c r="R138" s="25" t="s">
        <v>2975</v>
      </c>
      <c r="S138" s="25" t="s">
        <v>109</v>
      </c>
      <c r="T138" s="25" t="s">
        <v>530</v>
      </c>
      <c r="U138" s="25" t="s">
        <v>128</v>
      </c>
      <c r="V138" s="23" t="s">
        <v>1197</v>
      </c>
      <c r="W138" s="23" t="s">
        <v>1201</v>
      </c>
      <c r="X138" s="23" t="s">
        <v>8</v>
      </c>
      <c r="Y138" s="23" t="s">
        <v>1301</v>
      </c>
      <c r="Z138" s="23" t="s">
        <v>113</v>
      </c>
      <c r="AA138" s="23" t="s">
        <v>107</v>
      </c>
      <c r="AB138" s="23" t="s">
        <v>2740</v>
      </c>
      <c r="AC138" s="25">
        <v>4.5342465753424657</v>
      </c>
      <c r="AD138" s="44">
        <v>2250000000</v>
      </c>
      <c r="AE138" s="33">
        <f>VLOOKUP(J138,Library!A:B,2,0)</f>
        <v>1</v>
      </c>
      <c r="AF138" s="33">
        <f>VLOOKUP(J138,Library!A:G,7,0)</f>
        <v>3</v>
      </c>
      <c r="AG138" s="28">
        <f>VLOOKUP(V138,Library!W:X,2,0)</f>
        <v>2</v>
      </c>
      <c r="AH138" s="28">
        <f>VLOOKUP(W138,Library!Y:Z,2,0)</f>
        <v>2</v>
      </c>
      <c r="AI138" s="28" t="str">
        <f>VLOOKUP(X138,Library!AA:AB,2,0)</f>
        <v>N/A</v>
      </c>
      <c r="AJ138" s="33">
        <f>IF(MAX(AG138,AH138,AI138)=0,VLOOKUP(I138,Library!$J:$P,7,0),MAX(AG138,AH138,AI138))</f>
        <v>2</v>
      </c>
      <c r="AK138" s="33">
        <f t="shared" si="6"/>
        <v>3</v>
      </c>
      <c r="AL138" s="33">
        <f>VLOOKUP(AA138,Library!T:U,2,0)</f>
        <v>1</v>
      </c>
      <c r="AM138" s="34">
        <f t="shared" si="7"/>
        <v>1.9500000000000002</v>
      </c>
      <c r="AN138" s="33">
        <f t="shared" si="8"/>
        <v>2</v>
      </c>
      <c r="AO138" s="28" t="s">
        <v>136</v>
      </c>
      <c r="AP138" s="25" t="s">
        <v>128</v>
      </c>
      <c r="AQ138" s="28" t="s">
        <v>528</v>
      </c>
      <c r="AR138" s="28" t="s">
        <v>529</v>
      </c>
      <c r="AS138" s="28" t="s">
        <v>526</v>
      </c>
      <c r="AT138" s="23" t="s">
        <v>530</v>
      </c>
      <c r="AU138" s="23" t="s">
        <v>35</v>
      </c>
      <c r="AV138" s="25" t="s">
        <v>128</v>
      </c>
      <c r="AW138" s="25" t="s">
        <v>128</v>
      </c>
      <c r="AX138" s="25" t="s">
        <v>128</v>
      </c>
      <c r="AY138" s="25" t="s">
        <v>128</v>
      </c>
      <c r="AZ138" s="25" t="s">
        <v>128</v>
      </c>
      <c r="BA138" s="25" t="s">
        <v>128</v>
      </c>
      <c r="BB138" s="25" t="s">
        <v>128</v>
      </c>
      <c r="BC138" s="25" t="s">
        <v>128</v>
      </c>
      <c r="BD138" s="25" t="s">
        <v>128</v>
      </c>
      <c r="BE138" s="25" t="s">
        <v>128</v>
      </c>
      <c r="BF138" s="25" t="s">
        <v>128</v>
      </c>
      <c r="BG138" s="25" t="s">
        <v>128</v>
      </c>
      <c r="BH138" s="25" t="s">
        <v>113</v>
      </c>
      <c r="BI138" s="23" t="s">
        <v>128</v>
      </c>
      <c r="BJ138" t="s">
        <v>1340</v>
      </c>
      <c r="BK138" s="27" t="s">
        <v>525</v>
      </c>
      <c r="BL138" s="27"/>
    </row>
    <row r="139" spans="1:64" ht="15">
      <c r="A139" s="28">
        <v>188</v>
      </c>
      <c r="B139" s="27" t="s">
        <v>531</v>
      </c>
      <c r="C139" s="28" t="s">
        <v>1517</v>
      </c>
      <c r="D139" s="27" t="s">
        <v>526</v>
      </c>
      <c r="E139" s="42">
        <v>3</v>
      </c>
      <c r="F139" s="25" t="s">
        <v>109</v>
      </c>
      <c r="G139" s="25" t="s">
        <v>128</v>
      </c>
      <c r="H139" s="25" t="s">
        <v>128</v>
      </c>
      <c r="I139" s="29" t="s">
        <v>527</v>
      </c>
      <c r="J139" s="43" t="s">
        <v>3635</v>
      </c>
      <c r="K139" s="27" t="s">
        <v>24</v>
      </c>
      <c r="L139" s="29">
        <v>51.295999999999999</v>
      </c>
      <c r="M139" s="29">
        <v>51.392000000000003</v>
      </c>
      <c r="N139" s="29">
        <v>5.3521620096388887</v>
      </c>
      <c r="O139" s="30">
        <v>2.25</v>
      </c>
      <c r="P139" s="27" t="s">
        <v>106</v>
      </c>
      <c r="Q139" s="31">
        <v>2</v>
      </c>
      <c r="R139" s="25" t="s">
        <v>2975</v>
      </c>
      <c r="S139" s="25" t="s">
        <v>109</v>
      </c>
      <c r="T139" s="25" t="s">
        <v>532</v>
      </c>
      <c r="U139" s="25" t="s">
        <v>128</v>
      </c>
      <c r="V139" s="23" t="s">
        <v>1197</v>
      </c>
      <c r="W139" s="23" t="s">
        <v>1201</v>
      </c>
      <c r="X139" s="23" t="s">
        <v>8</v>
      </c>
      <c r="Y139" s="23" t="s">
        <v>1301</v>
      </c>
      <c r="Z139" s="23" t="s">
        <v>113</v>
      </c>
      <c r="AA139" s="23" t="s">
        <v>107</v>
      </c>
      <c r="AB139" s="23" t="s">
        <v>2741</v>
      </c>
      <c r="AC139" s="25">
        <v>34.556164383561644</v>
      </c>
      <c r="AD139" s="44">
        <v>2000000000</v>
      </c>
      <c r="AE139" s="33">
        <f>VLOOKUP(J139,Library!A:B,2,0)</f>
        <v>1</v>
      </c>
      <c r="AF139" s="33">
        <f>VLOOKUP(J139,Library!A:G,7,0)</f>
        <v>3</v>
      </c>
      <c r="AG139" s="28">
        <f>VLOOKUP(V139,Library!W:X,2,0)</f>
        <v>2</v>
      </c>
      <c r="AH139" s="28">
        <f>VLOOKUP(W139,Library!Y:Z,2,0)</f>
        <v>2</v>
      </c>
      <c r="AI139" s="28" t="str">
        <f>VLOOKUP(X139,Library!AA:AB,2,0)</f>
        <v>N/A</v>
      </c>
      <c r="AJ139" s="33">
        <f>IF(MAX(AG139,AH139,AI139)=0,VLOOKUP(I139,Library!$J:$P,7,0),MAX(AG139,AH139,AI139))</f>
        <v>2</v>
      </c>
      <c r="AK139" s="33">
        <f t="shared" si="6"/>
        <v>5</v>
      </c>
      <c r="AL139" s="33">
        <f>VLOOKUP(AA139,Library!T:U,2,0)</f>
        <v>1</v>
      </c>
      <c r="AM139" s="34">
        <f t="shared" si="7"/>
        <v>2.15</v>
      </c>
      <c r="AN139" s="33">
        <f t="shared" si="8"/>
        <v>3</v>
      </c>
      <c r="AO139" s="28" t="s">
        <v>136</v>
      </c>
      <c r="AP139" s="25" t="s">
        <v>128</v>
      </c>
      <c r="AQ139" s="28" t="s">
        <v>528</v>
      </c>
      <c r="AR139" s="28" t="s">
        <v>529</v>
      </c>
      <c r="AS139" s="28" t="s">
        <v>526</v>
      </c>
      <c r="AT139" s="23" t="s">
        <v>532</v>
      </c>
      <c r="AU139" s="23" t="s">
        <v>35</v>
      </c>
      <c r="AV139" s="25" t="s">
        <v>128</v>
      </c>
      <c r="AW139" s="25" t="s">
        <v>128</v>
      </c>
      <c r="AX139" s="25" t="s">
        <v>128</v>
      </c>
      <c r="AY139" s="25" t="s">
        <v>128</v>
      </c>
      <c r="AZ139" s="25" t="s">
        <v>128</v>
      </c>
      <c r="BA139" s="25" t="s">
        <v>128</v>
      </c>
      <c r="BB139" s="25" t="s">
        <v>128</v>
      </c>
      <c r="BC139" s="25" t="s">
        <v>128</v>
      </c>
      <c r="BD139" s="25" t="s">
        <v>128</v>
      </c>
      <c r="BE139" s="25" t="s">
        <v>128</v>
      </c>
      <c r="BF139" s="25" t="s">
        <v>128</v>
      </c>
      <c r="BG139" s="25" t="s">
        <v>128</v>
      </c>
      <c r="BH139" s="25" t="s">
        <v>113</v>
      </c>
      <c r="BI139" s="23" t="s">
        <v>128</v>
      </c>
      <c r="BJ139" t="s">
        <v>1340</v>
      </c>
      <c r="BK139" s="27" t="s">
        <v>531</v>
      </c>
      <c r="BL139" s="27"/>
    </row>
    <row r="140" spans="1:64" ht="15">
      <c r="A140" s="28">
        <v>189</v>
      </c>
      <c r="B140" s="27" t="s">
        <v>533</v>
      </c>
      <c r="C140" s="28" t="s">
        <v>1518</v>
      </c>
      <c r="D140" s="27" t="s">
        <v>534</v>
      </c>
      <c r="E140" s="42">
        <v>2</v>
      </c>
      <c r="F140" s="25" t="s">
        <v>109</v>
      </c>
      <c r="G140" s="25" t="s">
        <v>128</v>
      </c>
      <c r="H140" s="25" t="s">
        <v>128</v>
      </c>
      <c r="I140" s="29" t="s">
        <v>535</v>
      </c>
      <c r="J140" s="43" t="s">
        <v>3635</v>
      </c>
      <c r="K140" s="27" t="s">
        <v>24</v>
      </c>
      <c r="L140" s="29">
        <v>102.13500000000001</v>
      </c>
      <c r="M140" s="29">
        <v>102.20399999999999</v>
      </c>
      <c r="N140" s="29">
        <v>4.5894522010101948</v>
      </c>
      <c r="O140" s="30">
        <v>4.95</v>
      </c>
      <c r="P140" s="27" t="s">
        <v>106</v>
      </c>
      <c r="Q140" s="31">
        <v>2</v>
      </c>
      <c r="R140" s="25" t="s">
        <v>4408</v>
      </c>
      <c r="S140" s="25" t="s">
        <v>109</v>
      </c>
      <c r="T140" s="25" t="s">
        <v>539</v>
      </c>
      <c r="U140" s="25" t="s">
        <v>128</v>
      </c>
      <c r="V140" s="23" t="s">
        <v>1204</v>
      </c>
      <c r="W140" s="23" t="s">
        <v>1205</v>
      </c>
      <c r="X140" s="23" t="s">
        <v>8</v>
      </c>
      <c r="Y140" s="23" t="s">
        <v>1301</v>
      </c>
      <c r="Z140" s="23" t="s">
        <v>113</v>
      </c>
      <c r="AA140" s="23" t="s">
        <v>107</v>
      </c>
      <c r="AB140" s="23" t="s">
        <v>2742</v>
      </c>
      <c r="AC140" s="25">
        <v>7.2849315068493148</v>
      </c>
      <c r="AD140" s="44">
        <v>1750000000</v>
      </c>
      <c r="AE140" s="33">
        <f>VLOOKUP(J140,Library!A:B,2,0)</f>
        <v>1</v>
      </c>
      <c r="AF140" s="33">
        <f>VLOOKUP(J140,Library!A:G,7,0)</f>
        <v>3</v>
      </c>
      <c r="AG140" s="28">
        <f>VLOOKUP(V140,Library!W:X,2,0)</f>
        <v>2</v>
      </c>
      <c r="AH140" s="28">
        <f>VLOOKUP(W140,Library!Y:Z,2,0)</f>
        <v>2</v>
      </c>
      <c r="AI140" s="28" t="str">
        <f>VLOOKUP(X140,Library!AA:AB,2,0)</f>
        <v>N/A</v>
      </c>
      <c r="AJ140" s="33">
        <f>IF(MAX(AG140,AH140,AI140)=0,VLOOKUP(I140,Library!$J:$P,7,0),MAX(AG140,AH140,AI140))</f>
        <v>2</v>
      </c>
      <c r="AK140" s="33">
        <f t="shared" si="6"/>
        <v>4</v>
      </c>
      <c r="AL140" s="33">
        <f>VLOOKUP(AA140,Library!T:U,2,0)</f>
        <v>1</v>
      </c>
      <c r="AM140" s="34">
        <f t="shared" si="7"/>
        <v>2.0499999999999998</v>
      </c>
      <c r="AN140" s="33">
        <f t="shared" si="8"/>
        <v>2</v>
      </c>
      <c r="AO140" s="28" t="s">
        <v>136</v>
      </c>
      <c r="AP140" s="25" t="s">
        <v>128</v>
      </c>
      <c r="AQ140" s="28" t="s">
        <v>536</v>
      </c>
      <c r="AR140" s="28" t="s">
        <v>537</v>
      </c>
      <c r="AS140" s="28" t="s">
        <v>538</v>
      </c>
      <c r="AT140" s="23" t="s">
        <v>539</v>
      </c>
      <c r="AU140" s="23" t="s">
        <v>35</v>
      </c>
      <c r="AV140" s="25" t="s">
        <v>128</v>
      </c>
      <c r="AW140" s="25" t="s">
        <v>128</v>
      </c>
      <c r="AX140" s="25" t="s">
        <v>128</v>
      </c>
      <c r="AY140" s="25" t="s">
        <v>128</v>
      </c>
      <c r="AZ140" s="25" t="s">
        <v>128</v>
      </c>
      <c r="BA140" s="25" t="s">
        <v>128</v>
      </c>
      <c r="BB140" s="25" t="s">
        <v>128</v>
      </c>
      <c r="BC140" s="25" t="s">
        <v>128</v>
      </c>
      <c r="BD140" s="25" t="s">
        <v>128</v>
      </c>
      <c r="BE140" s="25" t="s">
        <v>128</v>
      </c>
      <c r="BF140" s="25" t="s">
        <v>128</v>
      </c>
      <c r="BG140" s="25" t="s">
        <v>128</v>
      </c>
      <c r="BH140" s="25" t="s">
        <v>113</v>
      </c>
      <c r="BI140" s="23" t="s">
        <v>128</v>
      </c>
      <c r="BJ140" t="s">
        <v>1340</v>
      </c>
      <c r="BK140" s="27" t="s">
        <v>533</v>
      </c>
      <c r="BL140" s="27"/>
    </row>
    <row r="141" spans="1:64" ht="15">
      <c r="A141" s="28">
        <v>190</v>
      </c>
      <c r="B141" s="27" t="s">
        <v>540</v>
      </c>
      <c r="C141" s="28" t="s">
        <v>1519</v>
      </c>
      <c r="D141" s="27" t="s">
        <v>541</v>
      </c>
      <c r="E141" s="42">
        <v>3</v>
      </c>
      <c r="F141" s="25" t="s">
        <v>109</v>
      </c>
      <c r="G141" s="25" t="s">
        <v>128</v>
      </c>
      <c r="H141" s="25" t="s">
        <v>128</v>
      </c>
      <c r="I141" s="29" t="s">
        <v>542</v>
      </c>
      <c r="J141" s="43" t="s">
        <v>3635</v>
      </c>
      <c r="K141" s="27" t="s">
        <v>24</v>
      </c>
      <c r="L141" s="29">
        <v>96.552000000000007</v>
      </c>
      <c r="M141" s="29">
        <v>96.656000000000006</v>
      </c>
      <c r="N141" s="29">
        <v>5.4809762924175507</v>
      </c>
      <c r="O141" s="30">
        <v>4.9000000000000004</v>
      </c>
      <c r="P141" s="27" t="s">
        <v>106</v>
      </c>
      <c r="Q141" s="31">
        <v>2</v>
      </c>
      <c r="R141" s="25" t="s">
        <v>2890</v>
      </c>
      <c r="S141" s="25" t="s">
        <v>109</v>
      </c>
      <c r="T141" s="25" t="s">
        <v>545</v>
      </c>
      <c r="U141" s="25" t="s">
        <v>128</v>
      </c>
      <c r="V141" s="23" t="s">
        <v>1224</v>
      </c>
      <c r="W141" s="23" t="s">
        <v>1225</v>
      </c>
      <c r="X141" s="23" t="s">
        <v>1224</v>
      </c>
      <c r="Y141" s="23" t="s">
        <v>1301</v>
      </c>
      <c r="Z141" s="23" t="s">
        <v>113</v>
      </c>
      <c r="AA141" s="23" t="s">
        <v>107</v>
      </c>
      <c r="AB141" s="23" t="s">
        <v>2743</v>
      </c>
      <c r="AC141" s="25">
        <v>7.0164383561643833</v>
      </c>
      <c r="AD141" s="44">
        <v>1500000000</v>
      </c>
      <c r="AE141" s="33">
        <f>VLOOKUP(J141,Library!A:B,2,0)</f>
        <v>1</v>
      </c>
      <c r="AF141" s="33">
        <f>VLOOKUP(J141,Library!A:G,7,0)</f>
        <v>3</v>
      </c>
      <c r="AG141" s="28">
        <f>VLOOKUP(V141,Library!W:X,2,0)</f>
        <v>4</v>
      </c>
      <c r="AH141" s="28">
        <f>VLOOKUP(W141,Library!Y:Z,2,0)</f>
        <v>4</v>
      </c>
      <c r="AI141" s="28">
        <f>VLOOKUP(X141,Library!AA:AB,2,0)</f>
        <v>4</v>
      </c>
      <c r="AJ141" s="33">
        <f>IF(MAX(AG141,AH141,AI141)=0,VLOOKUP(I141,Library!$J:$P,7,0),MAX(AG141,AH141,AI141))</f>
        <v>4</v>
      </c>
      <c r="AK141" s="33">
        <f t="shared" si="6"/>
        <v>4</v>
      </c>
      <c r="AL141" s="33">
        <f>VLOOKUP(AA141,Library!T:U,2,0)</f>
        <v>1</v>
      </c>
      <c r="AM141" s="34">
        <f t="shared" si="7"/>
        <v>2.5499999999999998</v>
      </c>
      <c r="AN141" s="33">
        <f t="shared" si="8"/>
        <v>3</v>
      </c>
      <c r="AO141" s="28" t="s">
        <v>294</v>
      </c>
      <c r="AP141" s="25" t="s">
        <v>128</v>
      </c>
      <c r="AQ141" s="28" t="s">
        <v>543</v>
      </c>
      <c r="AR141" s="28" t="s">
        <v>544</v>
      </c>
      <c r="AS141" s="28" t="s">
        <v>541</v>
      </c>
      <c r="AT141" s="23" t="s">
        <v>545</v>
      </c>
      <c r="AU141" s="23" t="s">
        <v>35</v>
      </c>
      <c r="AV141" s="25" t="s">
        <v>128</v>
      </c>
      <c r="AW141" s="25" t="s">
        <v>128</v>
      </c>
      <c r="AX141" s="25" t="s">
        <v>128</v>
      </c>
      <c r="AY141" s="25" t="s">
        <v>128</v>
      </c>
      <c r="AZ141" s="25" t="s">
        <v>128</v>
      </c>
      <c r="BA141" s="25" t="s">
        <v>128</v>
      </c>
      <c r="BB141" s="25" t="s">
        <v>128</v>
      </c>
      <c r="BC141" s="25" t="s">
        <v>128</v>
      </c>
      <c r="BD141" s="25" t="s">
        <v>128</v>
      </c>
      <c r="BE141" s="25" t="s">
        <v>128</v>
      </c>
      <c r="BF141" s="25" t="s">
        <v>128</v>
      </c>
      <c r="BG141" s="25" t="s">
        <v>128</v>
      </c>
      <c r="BH141" s="25" t="s">
        <v>113</v>
      </c>
      <c r="BI141" s="23" t="s">
        <v>128</v>
      </c>
      <c r="BJ141" t="s">
        <v>4365</v>
      </c>
      <c r="BK141" s="27" t="s">
        <v>540</v>
      </c>
      <c r="BL141" s="27"/>
    </row>
    <row r="142" spans="1:64" ht="15">
      <c r="A142" s="28">
        <v>191</v>
      </c>
      <c r="B142" s="27" t="s">
        <v>546</v>
      </c>
      <c r="C142" s="28" t="s">
        <v>1520</v>
      </c>
      <c r="D142" s="27" t="s">
        <v>547</v>
      </c>
      <c r="E142" s="42">
        <v>3</v>
      </c>
      <c r="F142" s="25" t="s">
        <v>128</v>
      </c>
      <c r="G142" s="25" t="s">
        <v>128</v>
      </c>
      <c r="H142" s="25" t="s">
        <v>128</v>
      </c>
      <c r="I142" s="29" t="s">
        <v>548</v>
      </c>
      <c r="J142" s="43" t="s">
        <v>10</v>
      </c>
      <c r="K142" s="27" t="s">
        <v>24</v>
      </c>
      <c r="L142" s="29">
        <v>100.006</v>
      </c>
      <c r="M142" s="29">
        <v>100.014</v>
      </c>
      <c r="N142" s="29">
        <v>4.059333352601338</v>
      </c>
      <c r="O142" s="30">
        <v>4.875</v>
      </c>
      <c r="P142" s="27" t="s">
        <v>106</v>
      </c>
      <c r="Q142" s="31">
        <v>2</v>
      </c>
      <c r="R142" s="25" t="s">
        <v>2744</v>
      </c>
      <c r="S142" s="25" t="s">
        <v>128</v>
      </c>
      <c r="T142" s="25" t="s">
        <v>4374</v>
      </c>
      <c r="U142" s="25" t="s">
        <v>128</v>
      </c>
      <c r="V142" s="23" t="s">
        <v>1224</v>
      </c>
      <c r="W142" s="23" t="s">
        <v>1225</v>
      </c>
      <c r="X142" s="23" t="s">
        <v>1224</v>
      </c>
      <c r="Y142" s="23" t="s">
        <v>1301</v>
      </c>
      <c r="Z142" s="23" t="s">
        <v>113</v>
      </c>
      <c r="AA142" s="23" t="s">
        <v>107</v>
      </c>
      <c r="AB142" s="23" t="s">
        <v>2744</v>
      </c>
      <c r="AC142" s="25">
        <v>2.1917808219178082E-2</v>
      </c>
      <c r="AD142" s="44">
        <v>1500000000</v>
      </c>
      <c r="AE142" s="33">
        <f>VLOOKUP(J142,Library!A:B,2,0)</f>
        <v>1</v>
      </c>
      <c r="AF142" s="33">
        <f>VLOOKUP(J142,Library!A:G,7,0)</f>
        <v>3</v>
      </c>
      <c r="AG142" s="28">
        <f>VLOOKUP(V142,Library!W:X,2,0)</f>
        <v>4</v>
      </c>
      <c r="AH142" s="28">
        <f>VLOOKUP(W142,Library!Y:Z,2,0)</f>
        <v>4</v>
      </c>
      <c r="AI142" s="28">
        <f>VLOOKUP(X142,Library!AA:AB,2,0)</f>
        <v>4</v>
      </c>
      <c r="AJ142" s="33">
        <f>IF(MAX(AG142,AH142,AI142)=0,VLOOKUP(I142,Library!$J:$P,7,0),MAX(AG142,AH142,AI142))</f>
        <v>4</v>
      </c>
      <c r="AK142" s="33">
        <f t="shared" si="6"/>
        <v>2</v>
      </c>
      <c r="AL142" s="33">
        <f>VLOOKUP(AA142,Library!T:U,2,0)</f>
        <v>1</v>
      </c>
      <c r="AM142" s="34">
        <f t="shared" si="7"/>
        <v>2.35</v>
      </c>
      <c r="AN142" s="33">
        <f t="shared" si="8"/>
        <v>3</v>
      </c>
      <c r="AO142" s="28" t="s">
        <v>136</v>
      </c>
      <c r="AP142" s="25" t="s">
        <v>128</v>
      </c>
      <c r="AQ142" s="28" t="s">
        <v>549</v>
      </c>
      <c r="AR142" s="28" t="s">
        <v>550</v>
      </c>
      <c r="AS142" s="28" t="s">
        <v>547</v>
      </c>
      <c r="AT142" s="23" t="s">
        <v>113</v>
      </c>
      <c r="AU142" s="23" t="s">
        <v>114</v>
      </c>
      <c r="AV142" s="25" t="s">
        <v>128</v>
      </c>
      <c r="AW142" s="25" t="s">
        <v>128</v>
      </c>
      <c r="AX142" s="25" t="s">
        <v>128</v>
      </c>
      <c r="AY142" s="25" t="s">
        <v>128</v>
      </c>
      <c r="AZ142" s="25" t="s">
        <v>128</v>
      </c>
      <c r="BA142" s="25" t="s">
        <v>128</v>
      </c>
      <c r="BB142" s="25" t="s">
        <v>128</v>
      </c>
      <c r="BC142" s="25" t="s">
        <v>128</v>
      </c>
      <c r="BD142" s="25" t="s">
        <v>128</v>
      </c>
      <c r="BE142" s="25" t="s">
        <v>128</v>
      </c>
      <c r="BF142" s="25" t="s">
        <v>128</v>
      </c>
      <c r="BG142" s="25" t="s">
        <v>128</v>
      </c>
      <c r="BH142" s="25" t="s">
        <v>113</v>
      </c>
      <c r="BI142" s="23" t="s">
        <v>128</v>
      </c>
      <c r="BJ142" t="s">
        <v>4365</v>
      </c>
      <c r="BK142" s="27" t="s">
        <v>546</v>
      </c>
      <c r="BL142" s="27"/>
    </row>
    <row r="143" spans="1:64" ht="15">
      <c r="A143" s="28">
        <v>192</v>
      </c>
      <c r="B143" s="27" t="s">
        <v>551</v>
      </c>
      <c r="C143" s="28" t="s">
        <v>1521</v>
      </c>
      <c r="D143" s="27" t="s">
        <v>547</v>
      </c>
      <c r="E143" s="42">
        <v>3</v>
      </c>
      <c r="F143" s="25" t="s">
        <v>109</v>
      </c>
      <c r="G143" s="25" t="s">
        <v>128</v>
      </c>
      <c r="H143" s="25" t="s">
        <v>128</v>
      </c>
      <c r="I143" s="29" t="s">
        <v>548</v>
      </c>
      <c r="J143" s="43" t="s">
        <v>3635</v>
      </c>
      <c r="K143" s="27" t="s">
        <v>24</v>
      </c>
      <c r="L143" s="29">
        <v>101.61199999999999</v>
      </c>
      <c r="M143" s="29">
        <v>101.669</v>
      </c>
      <c r="N143" s="29">
        <v>4.0059381551653166</v>
      </c>
      <c r="O143" s="30">
        <v>4.875</v>
      </c>
      <c r="P143" s="27" t="s">
        <v>106</v>
      </c>
      <c r="Q143" s="31">
        <v>2</v>
      </c>
      <c r="R143" s="25" t="s">
        <v>2744</v>
      </c>
      <c r="S143" s="25" t="s">
        <v>109</v>
      </c>
      <c r="T143" s="25" t="s">
        <v>552</v>
      </c>
      <c r="U143" s="25" t="s">
        <v>128</v>
      </c>
      <c r="V143" s="23" t="s">
        <v>1224</v>
      </c>
      <c r="W143" s="23" t="s">
        <v>1225</v>
      </c>
      <c r="X143" s="23" t="s">
        <v>1224</v>
      </c>
      <c r="Y143" s="23" t="s">
        <v>1301</v>
      </c>
      <c r="Z143" s="23" t="s">
        <v>113</v>
      </c>
      <c r="AA143" s="23" t="s">
        <v>107</v>
      </c>
      <c r="AB143" s="23" t="s">
        <v>2745</v>
      </c>
      <c r="AC143" s="25">
        <v>2.021917808219178</v>
      </c>
      <c r="AD143" s="44">
        <v>1750000000</v>
      </c>
      <c r="AE143" s="33">
        <f>VLOOKUP(J143,Library!A:B,2,0)</f>
        <v>1</v>
      </c>
      <c r="AF143" s="33">
        <f>VLOOKUP(J143,Library!A:G,7,0)</f>
        <v>3</v>
      </c>
      <c r="AG143" s="28">
        <f>VLOOKUP(V143,Library!W:X,2,0)</f>
        <v>4</v>
      </c>
      <c r="AH143" s="28">
        <f>VLOOKUP(W143,Library!Y:Z,2,0)</f>
        <v>4</v>
      </c>
      <c r="AI143" s="28">
        <f>VLOOKUP(X143,Library!AA:AB,2,0)</f>
        <v>4</v>
      </c>
      <c r="AJ143" s="33">
        <f>IF(MAX(AG143,AH143,AI143)=0,VLOOKUP(I143,Library!$J:$P,7,0),MAX(AG143,AH143,AI143))</f>
        <v>4</v>
      </c>
      <c r="AK143" s="33">
        <f t="shared" si="6"/>
        <v>3</v>
      </c>
      <c r="AL143" s="33">
        <f>VLOOKUP(AA143,Library!T:U,2,0)</f>
        <v>1</v>
      </c>
      <c r="AM143" s="34">
        <f t="shared" si="7"/>
        <v>2.4500000000000002</v>
      </c>
      <c r="AN143" s="33">
        <f t="shared" si="8"/>
        <v>3</v>
      </c>
      <c r="AO143" s="28" t="s">
        <v>136</v>
      </c>
      <c r="AP143" s="25" t="s">
        <v>128</v>
      </c>
      <c r="AQ143" s="28" t="s">
        <v>549</v>
      </c>
      <c r="AR143" s="28" t="s">
        <v>550</v>
      </c>
      <c r="AS143" s="28" t="s">
        <v>547</v>
      </c>
      <c r="AT143" s="23" t="s">
        <v>552</v>
      </c>
      <c r="AU143" s="23" t="s">
        <v>35</v>
      </c>
      <c r="AV143" s="25" t="s">
        <v>128</v>
      </c>
      <c r="AW143" s="25" t="s">
        <v>128</v>
      </c>
      <c r="AX143" s="25" t="s">
        <v>128</v>
      </c>
      <c r="AY143" s="25" t="s">
        <v>128</v>
      </c>
      <c r="AZ143" s="25" t="s">
        <v>128</v>
      </c>
      <c r="BA143" s="25" t="s">
        <v>128</v>
      </c>
      <c r="BB143" s="25" t="s">
        <v>128</v>
      </c>
      <c r="BC143" s="25" t="s">
        <v>128</v>
      </c>
      <c r="BD143" s="25" t="s">
        <v>128</v>
      </c>
      <c r="BE143" s="25" t="s">
        <v>128</v>
      </c>
      <c r="BF143" s="25" t="s">
        <v>128</v>
      </c>
      <c r="BG143" s="25" t="s">
        <v>128</v>
      </c>
      <c r="BH143" s="25" t="s">
        <v>113</v>
      </c>
      <c r="BI143" s="23" t="s">
        <v>128</v>
      </c>
      <c r="BJ143" t="s">
        <v>4365</v>
      </c>
      <c r="BK143" s="27" t="s">
        <v>551</v>
      </c>
      <c r="BL143" s="27"/>
    </row>
    <row r="144" spans="1:64" ht="15">
      <c r="A144" s="28">
        <v>193</v>
      </c>
      <c r="B144" s="27" t="s">
        <v>553</v>
      </c>
      <c r="C144" s="28" t="s">
        <v>1522</v>
      </c>
      <c r="D144" s="27" t="s">
        <v>547</v>
      </c>
      <c r="E144" s="42">
        <v>3</v>
      </c>
      <c r="F144" s="25" t="s">
        <v>109</v>
      </c>
      <c r="G144" s="25" t="s">
        <v>128</v>
      </c>
      <c r="H144" s="25" t="s">
        <v>128</v>
      </c>
      <c r="I144" s="29" t="s">
        <v>548</v>
      </c>
      <c r="J144" s="43" t="s">
        <v>3635</v>
      </c>
      <c r="K144" s="27" t="s">
        <v>24</v>
      </c>
      <c r="L144" s="29">
        <v>102.223</v>
      </c>
      <c r="M144" s="29">
        <v>102.28100000000001</v>
      </c>
      <c r="N144" s="29">
        <v>4.8130133068969192</v>
      </c>
      <c r="O144" s="30">
        <v>5.2</v>
      </c>
      <c r="P144" s="27" t="s">
        <v>106</v>
      </c>
      <c r="Q144" s="31">
        <v>2</v>
      </c>
      <c r="R144" s="25" t="s">
        <v>2744</v>
      </c>
      <c r="S144" s="25" t="s">
        <v>109</v>
      </c>
      <c r="T144" s="25" t="s">
        <v>554</v>
      </c>
      <c r="U144" s="25" t="s">
        <v>128</v>
      </c>
      <c r="V144" s="23" t="s">
        <v>1224</v>
      </c>
      <c r="W144" s="23" t="s">
        <v>1225</v>
      </c>
      <c r="X144" s="23" t="s">
        <v>1224</v>
      </c>
      <c r="Y144" s="23" t="s">
        <v>1301</v>
      </c>
      <c r="Z144" s="23" t="s">
        <v>113</v>
      </c>
      <c r="AA144" s="23" t="s">
        <v>107</v>
      </c>
      <c r="AB144" s="23" t="s">
        <v>498</v>
      </c>
      <c r="AC144" s="25">
        <v>7.0273972602739727</v>
      </c>
      <c r="AD144" s="44">
        <v>2250000000</v>
      </c>
      <c r="AE144" s="33">
        <f>VLOOKUP(J144,Library!A:B,2,0)</f>
        <v>1</v>
      </c>
      <c r="AF144" s="33">
        <f>VLOOKUP(J144,Library!A:G,7,0)</f>
        <v>3</v>
      </c>
      <c r="AG144" s="28">
        <f>VLOOKUP(V144,Library!W:X,2,0)</f>
        <v>4</v>
      </c>
      <c r="AH144" s="28">
        <f>VLOOKUP(W144,Library!Y:Z,2,0)</f>
        <v>4</v>
      </c>
      <c r="AI144" s="28">
        <f>VLOOKUP(X144,Library!AA:AB,2,0)</f>
        <v>4</v>
      </c>
      <c r="AJ144" s="33">
        <f>IF(MAX(AG144,AH144,AI144)=0,VLOOKUP(I144,Library!$J:$P,7,0),MAX(AG144,AH144,AI144))</f>
        <v>4</v>
      </c>
      <c r="AK144" s="33">
        <f t="shared" ref="AK144:AK188" si="9">IF(AND(AC144&gt;=0,AC144&lt;=1),2,IF(AND(AC144&gt;1,AC144&lt;=5),3,IF(AND(AC144&gt;5,AC144&lt;=10),4,IF(OR(AC144&gt;10,AC144=""),5,""))))</f>
        <v>4</v>
      </c>
      <c r="AL144" s="33">
        <f>VLOOKUP(AA144,Library!T:U,2,0)</f>
        <v>1</v>
      </c>
      <c r="AM144" s="34">
        <f t="shared" ref="AM144:AM188" si="10">AE144*0.35+AF144*0.25+AJ144*0.25+AK144*0.1+AL144*0.05</f>
        <v>2.5499999999999998</v>
      </c>
      <c r="AN144" s="33">
        <f t="shared" ref="AN144:AN188" si="11">IF(AND(AM144&gt;=1,AM144&lt;=1.45),1,IF(AND(AM144&gt;1.45,AM144&lt;=2.1),2,IF(AND(AM144&gt;2.1,AM144&lt;=2.95),3,IF(AND(AM144&gt;2.95,AM144&lt;=3.65),4,IF(AND(AM144&gt;3.65,AM144&lt;=5),5,"")))))</f>
        <v>3</v>
      </c>
      <c r="AO144" s="28" t="s">
        <v>136</v>
      </c>
      <c r="AP144" s="25" t="s">
        <v>128</v>
      </c>
      <c r="AQ144" s="28" t="s">
        <v>549</v>
      </c>
      <c r="AR144" s="28" t="s">
        <v>550</v>
      </c>
      <c r="AS144" s="28" t="s">
        <v>547</v>
      </c>
      <c r="AT144" s="23" t="s">
        <v>554</v>
      </c>
      <c r="AU144" s="23" t="s">
        <v>35</v>
      </c>
      <c r="AV144" s="25" t="s">
        <v>128</v>
      </c>
      <c r="AW144" s="25" t="s">
        <v>128</v>
      </c>
      <c r="AX144" s="25" t="s">
        <v>128</v>
      </c>
      <c r="AY144" s="25" t="s">
        <v>128</v>
      </c>
      <c r="AZ144" s="25" t="s">
        <v>128</v>
      </c>
      <c r="BA144" s="25" t="s">
        <v>128</v>
      </c>
      <c r="BB144" s="25" t="s">
        <v>128</v>
      </c>
      <c r="BC144" s="25" t="s">
        <v>128</v>
      </c>
      <c r="BD144" s="25" t="s">
        <v>128</v>
      </c>
      <c r="BE144" s="25" t="s">
        <v>128</v>
      </c>
      <c r="BF144" s="25" t="s">
        <v>128</v>
      </c>
      <c r="BG144" s="25" t="s">
        <v>128</v>
      </c>
      <c r="BH144" s="25" t="s">
        <v>113</v>
      </c>
      <c r="BI144" s="23" t="s">
        <v>128</v>
      </c>
      <c r="BJ144" t="s">
        <v>4365</v>
      </c>
      <c r="BK144" s="27" t="s">
        <v>553</v>
      </c>
      <c r="BL144" s="27"/>
    </row>
    <row r="145" spans="1:64" ht="15">
      <c r="A145" s="28">
        <v>194</v>
      </c>
      <c r="B145" s="27" t="s">
        <v>555</v>
      </c>
      <c r="C145" s="28" t="s">
        <v>1523</v>
      </c>
      <c r="D145" s="27" t="s">
        <v>547</v>
      </c>
      <c r="E145" s="42">
        <v>3</v>
      </c>
      <c r="F145" s="25" t="s">
        <v>109</v>
      </c>
      <c r="G145" s="25" t="s">
        <v>128</v>
      </c>
      <c r="H145" s="25" t="s">
        <v>128</v>
      </c>
      <c r="I145" s="29" t="s">
        <v>548</v>
      </c>
      <c r="J145" s="43" t="s">
        <v>3635</v>
      </c>
      <c r="K145" s="27" t="s">
        <v>24</v>
      </c>
      <c r="L145" s="29">
        <v>84.253</v>
      </c>
      <c r="M145" s="29">
        <v>84.355000000000004</v>
      </c>
      <c r="N145" s="29">
        <v>6.0976920921958468</v>
      </c>
      <c r="O145" s="30">
        <v>4.9000000000000004</v>
      </c>
      <c r="P145" s="27" t="s">
        <v>106</v>
      </c>
      <c r="Q145" s="31">
        <v>2</v>
      </c>
      <c r="R145" s="25" t="s">
        <v>3400</v>
      </c>
      <c r="S145" s="25" t="s">
        <v>109</v>
      </c>
      <c r="T145" s="25" t="s">
        <v>556</v>
      </c>
      <c r="U145" s="25" t="s">
        <v>128</v>
      </c>
      <c r="V145" s="23" t="s">
        <v>1224</v>
      </c>
      <c r="W145" s="23" t="s">
        <v>1225</v>
      </c>
      <c r="X145" s="23" t="s">
        <v>1224</v>
      </c>
      <c r="Y145" s="23" t="s">
        <v>1301</v>
      </c>
      <c r="Z145" s="23" t="s">
        <v>113</v>
      </c>
      <c r="AA145" s="23" t="s">
        <v>107</v>
      </c>
      <c r="AB145" s="23" t="s">
        <v>2746</v>
      </c>
      <c r="AC145" s="25">
        <v>26.523287671232875</v>
      </c>
      <c r="AD145" s="44">
        <v>1750000000</v>
      </c>
      <c r="AE145" s="33">
        <f>VLOOKUP(J145,Library!A:B,2,0)</f>
        <v>1</v>
      </c>
      <c r="AF145" s="33">
        <f>VLOOKUP(J145,Library!A:G,7,0)</f>
        <v>3</v>
      </c>
      <c r="AG145" s="28">
        <f>VLOOKUP(V145,Library!W:X,2,0)</f>
        <v>4</v>
      </c>
      <c r="AH145" s="28">
        <f>VLOOKUP(W145,Library!Y:Z,2,0)</f>
        <v>4</v>
      </c>
      <c r="AI145" s="28">
        <f>VLOOKUP(X145,Library!AA:AB,2,0)</f>
        <v>4</v>
      </c>
      <c r="AJ145" s="33">
        <f>IF(MAX(AG145,AH145,AI145)=0,VLOOKUP(I145,Library!$J:$P,7,0),MAX(AG145,AH145,AI145))</f>
        <v>4</v>
      </c>
      <c r="AK145" s="33">
        <f t="shared" si="9"/>
        <v>5</v>
      </c>
      <c r="AL145" s="33">
        <f>VLOOKUP(AA145,Library!T:U,2,0)</f>
        <v>1</v>
      </c>
      <c r="AM145" s="34">
        <f t="shared" si="10"/>
        <v>2.65</v>
      </c>
      <c r="AN145" s="33">
        <f t="shared" si="11"/>
        <v>3</v>
      </c>
      <c r="AO145" s="28" t="s">
        <v>136</v>
      </c>
      <c r="AP145" s="25" t="s">
        <v>128</v>
      </c>
      <c r="AQ145" s="28" t="s">
        <v>549</v>
      </c>
      <c r="AR145" s="28" t="s">
        <v>550</v>
      </c>
      <c r="AS145" s="28" t="s">
        <v>547</v>
      </c>
      <c r="AT145" s="23" t="s">
        <v>556</v>
      </c>
      <c r="AU145" s="23" t="s">
        <v>35</v>
      </c>
      <c r="AV145" s="25" t="s">
        <v>128</v>
      </c>
      <c r="AW145" s="25" t="s">
        <v>128</v>
      </c>
      <c r="AX145" s="25" t="s">
        <v>128</v>
      </c>
      <c r="AY145" s="25" t="s">
        <v>128</v>
      </c>
      <c r="AZ145" s="25" t="s">
        <v>128</v>
      </c>
      <c r="BA145" s="25" t="s">
        <v>128</v>
      </c>
      <c r="BB145" s="25" t="s">
        <v>128</v>
      </c>
      <c r="BC145" s="25" t="s">
        <v>128</v>
      </c>
      <c r="BD145" s="25" t="s">
        <v>128</v>
      </c>
      <c r="BE145" s="25" t="s">
        <v>128</v>
      </c>
      <c r="BF145" s="25" t="s">
        <v>128</v>
      </c>
      <c r="BG145" s="25" t="s">
        <v>128</v>
      </c>
      <c r="BH145" s="25" t="s">
        <v>113</v>
      </c>
      <c r="BI145" s="23" t="s">
        <v>128</v>
      </c>
      <c r="BJ145" t="s">
        <v>4365</v>
      </c>
      <c r="BK145" s="27" t="s">
        <v>555</v>
      </c>
      <c r="BL145" s="27"/>
    </row>
    <row r="146" spans="1:64" ht="15">
      <c r="A146" s="28">
        <v>195</v>
      </c>
      <c r="B146" s="27" t="s">
        <v>557</v>
      </c>
      <c r="C146" s="28" t="s">
        <v>1524</v>
      </c>
      <c r="D146" s="27" t="s">
        <v>558</v>
      </c>
      <c r="E146" s="42">
        <v>2</v>
      </c>
      <c r="F146" s="25" t="s">
        <v>109</v>
      </c>
      <c r="G146" s="25" t="s">
        <v>128</v>
      </c>
      <c r="H146" s="25" t="s">
        <v>128</v>
      </c>
      <c r="I146" s="29" t="s">
        <v>559</v>
      </c>
      <c r="J146" s="43" t="s">
        <v>3635</v>
      </c>
      <c r="K146" s="27" t="s">
        <v>24</v>
      </c>
      <c r="L146" s="29">
        <v>95.753</v>
      </c>
      <c r="M146" s="29">
        <v>95.81</v>
      </c>
      <c r="N146" s="29">
        <v>3.9510750459013697</v>
      </c>
      <c r="O146" s="30">
        <v>2.85</v>
      </c>
      <c r="P146" s="27" t="s">
        <v>106</v>
      </c>
      <c r="Q146" s="31">
        <v>2</v>
      </c>
      <c r="R146" s="25" t="s">
        <v>189</v>
      </c>
      <c r="S146" s="25" t="s">
        <v>109</v>
      </c>
      <c r="T146" s="25" t="s">
        <v>562</v>
      </c>
      <c r="U146" s="25" t="s">
        <v>128</v>
      </c>
      <c r="V146" s="23" t="s">
        <v>1204</v>
      </c>
      <c r="W146" s="23" t="s">
        <v>1198</v>
      </c>
      <c r="X146" s="23" t="s">
        <v>1252</v>
      </c>
      <c r="Y146" s="23" t="s">
        <v>1301</v>
      </c>
      <c r="Z146" s="23" t="s">
        <v>113</v>
      </c>
      <c r="AA146" s="23" t="s">
        <v>107</v>
      </c>
      <c r="AB146" s="23" t="s">
        <v>2747</v>
      </c>
      <c r="AC146" s="25">
        <v>4.161643835616438</v>
      </c>
      <c r="AD146" s="44">
        <v>1500000000</v>
      </c>
      <c r="AE146" s="33">
        <f>VLOOKUP(J146,Library!A:B,2,0)</f>
        <v>1</v>
      </c>
      <c r="AF146" s="33">
        <f>VLOOKUP(J146,Library!A:G,7,0)</f>
        <v>3</v>
      </c>
      <c r="AG146" s="28">
        <f>VLOOKUP(V146,Library!W:X,2,0)</f>
        <v>2</v>
      </c>
      <c r="AH146" s="28">
        <f>VLOOKUP(W146,Library!Y:Z,2,0)</f>
        <v>2</v>
      </c>
      <c r="AI146" s="28" t="str">
        <f>VLOOKUP(X146,Library!AA:AB,2,0)</f>
        <v>N/A</v>
      </c>
      <c r="AJ146" s="33">
        <f>IF(MAX(AG146,AH146,AI146)=0,VLOOKUP(I146,Library!$J:$P,7,0),MAX(AG146,AH146,AI146))</f>
        <v>2</v>
      </c>
      <c r="AK146" s="33">
        <f t="shared" si="9"/>
        <v>3</v>
      </c>
      <c r="AL146" s="33">
        <f>VLOOKUP(AA146,Library!T:U,2,0)</f>
        <v>1</v>
      </c>
      <c r="AM146" s="34">
        <f t="shared" si="10"/>
        <v>1.9500000000000002</v>
      </c>
      <c r="AN146" s="33">
        <f t="shared" si="11"/>
        <v>2</v>
      </c>
      <c r="AO146" s="28" t="s">
        <v>136</v>
      </c>
      <c r="AP146" s="25" t="s">
        <v>128</v>
      </c>
      <c r="AQ146" s="28" t="s">
        <v>560</v>
      </c>
      <c r="AR146" s="28" t="s">
        <v>561</v>
      </c>
      <c r="AS146" s="28" t="s">
        <v>558</v>
      </c>
      <c r="AT146" s="23" t="s">
        <v>562</v>
      </c>
      <c r="AU146" s="23" t="s">
        <v>35</v>
      </c>
      <c r="AV146" s="25" t="s">
        <v>128</v>
      </c>
      <c r="AW146" s="25" t="s">
        <v>128</v>
      </c>
      <c r="AX146" s="25" t="s">
        <v>128</v>
      </c>
      <c r="AY146" s="25" t="s">
        <v>128</v>
      </c>
      <c r="AZ146" s="25" t="s">
        <v>128</v>
      </c>
      <c r="BA146" s="25" t="s">
        <v>128</v>
      </c>
      <c r="BB146" s="25" t="s">
        <v>128</v>
      </c>
      <c r="BC146" s="25" t="s">
        <v>128</v>
      </c>
      <c r="BD146" s="25" t="s">
        <v>128</v>
      </c>
      <c r="BE146" s="25" t="s">
        <v>128</v>
      </c>
      <c r="BF146" s="25" t="s">
        <v>128</v>
      </c>
      <c r="BG146" s="25" t="s">
        <v>128</v>
      </c>
      <c r="BH146" s="25" t="s">
        <v>113</v>
      </c>
      <c r="BI146" s="23" t="s">
        <v>128</v>
      </c>
      <c r="BJ146" t="s">
        <v>4365</v>
      </c>
      <c r="BK146" s="27" t="s">
        <v>557</v>
      </c>
      <c r="BL146" s="27"/>
    </row>
    <row r="147" spans="1:64" ht="15">
      <c r="A147" s="28">
        <v>196</v>
      </c>
      <c r="B147" s="27" t="s">
        <v>563</v>
      </c>
      <c r="C147" s="28" t="s">
        <v>1525</v>
      </c>
      <c r="D147" s="27" t="s">
        <v>564</v>
      </c>
      <c r="E147" s="42">
        <v>3</v>
      </c>
      <c r="F147" s="25" t="s">
        <v>109</v>
      </c>
      <c r="G147" s="25" t="s">
        <v>128</v>
      </c>
      <c r="H147" s="25" t="s">
        <v>128</v>
      </c>
      <c r="I147" s="29" t="s">
        <v>565</v>
      </c>
      <c r="J147" s="43" t="s">
        <v>3635</v>
      </c>
      <c r="K147" s="27" t="s">
        <v>24</v>
      </c>
      <c r="L147" s="29">
        <v>98.272999999999996</v>
      </c>
      <c r="M147" s="29">
        <v>98.369</v>
      </c>
      <c r="N147" s="29">
        <v>4.2195464414606718</v>
      </c>
      <c r="O147" s="30">
        <v>3.9239999999999999</v>
      </c>
      <c r="P147" s="27" t="s">
        <v>106</v>
      </c>
      <c r="Q147" s="31">
        <v>2</v>
      </c>
      <c r="R147" s="25" t="s">
        <v>2796</v>
      </c>
      <c r="S147" s="25" t="s">
        <v>109</v>
      </c>
      <c r="T147" s="25" t="s">
        <v>569</v>
      </c>
      <c r="U147" s="25" t="s">
        <v>128</v>
      </c>
      <c r="V147" s="23" t="s">
        <v>76</v>
      </c>
      <c r="W147" s="23" t="s">
        <v>1210</v>
      </c>
      <c r="X147" s="23" t="s">
        <v>8</v>
      </c>
      <c r="Y147" s="23" t="s">
        <v>1301</v>
      </c>
      <c r="Z147" s="23" t="s">
        <v>113</v>
      </c>
      <c r="AA147" s="23" t="s">
        <v>107</v>
      </c>
      <c r="AB147" s="23" t="s">
        <v>2748</v>
      </c>
      <c r="AC147" s="25">
        <v>6.3315068493150681</v>
      </c>
      <c r="AD147" s="44">
        <v>500000000</v>
      </c>
      <c r="AE147" s="33">
        <f>VLOOKUP(J147,Library!A:B,2,0)</f>
        <v>1</v>
      </c>
      <c r="AF147" s="33">
        <f>VLOOKUP(J147,Library!A:G,7,0)</f>
        <v>3</v>
      </c>
      <c r="AG147" s="28">
        <f>VLOOKUP(V147,Library!W:X,2,0)</f>
        <v>3</v>
      </c>
      <c r="AH147" s="28">
        <f>VLOOKUP(W147,Library!Y:Z,2,0)</f>
        <v>3</v>
      </c>
      <c r="AI147" s="28" t="str">
        <f>VLOOKUP(X147,Library!AA:AB,2,0)</f>
        <v>N/A</v>
      </c>
      <c r="AJ147" s="33">
        <f>IF(MAX(AG147,AH147,AI147)=0,VLOOKUP(I147,Library!$J:$P,7,0),MAX(AG147,AH147,AI147))</f>
        <v>3</v>
      </c>
      <c r="AK147" s="33">
        <f t="shared" si="9"/>
        <v>4</v>
      </c>
      <c r="AL147" s="33">
        <f>VLOOKUP(AA147,Library!T:U,2,0)</f>
        <v>1</v>
      </c>
      <c r="AM147" s="34">
        <f t="shared" si="10"/>
        <v>2.2999999999999998</v>
      </c>
      <c r="AN147" s="33">
        <f t="shared" si="11"/>
        <v>3</v>
      </c>
      <c r="AO147" s="28" t="s">
        <v>136</v>
      </c>
      <c r="AP147" s="25" t="s">
        <v>128</v>
      </c>
      <c r="AQ147" s="28" t="s">
        <v>566</v>
      </c>
      <c r="AR147" s="28" t="s">
        <v>567</v>
      </c>
      <c r="AS147" s="28" t="s">
        <v>568</v>
      </c>
      <c r="AT147" s="23" t="s">
        <v>569</v>
      </c>
      <c r="AU147" s="23" t="s">
        <v>35</v>
      </c>
      <c r="AV147" s="25" t="s">
        <v>128</v>
      </c>
      <c r="AW147" s="25" t="s">
        <v>128</v>
      </c>
      <c r="AX147" s="25" t="s">
        <v>128</v>
      </c>
      <c r="AY147" s="25" t="s">
        <v>128</v>
      </c>
      <c r="AZ147" s="25" t="s">
        <v>128</v>
      </c>
      <c r="BA147" s="25" t="s">
        <v>128</v>
      </c>
      <c r="BB147" s="25" t="s">
        <v>128</v>
      </c>
      <c r="BC147" s="25" t="s">
        <v>128</v>
      </c>
      <c r="BD147" s="25" t="s">
        <v>128</v>
      </c>
      <c r="BE147" s="25" t="s">
        <v>128</v>
      </c>
      <c r="BF147" s="25" t="s">
        <v>128</v>
      </c>
      <c r="BG147" s="25" t="s">
        <v>128</v>
      </c>
      <c r="BH147" s="25" t="s">
        <v>113</v>
      </c>
      <c r="BI147" s="23" t="s">
        <v>128</v>
      </c>
      <c r="BJ147" t="s">
        <v>4365</v>
      </c>
      <c r="BK147" s="27" t="s">
        <v>563</v>
      </c>
      <c r="BL147" s="27"/>
    </row>
    <row r="148" spans="1:64" ht="15">
      <c r="A148" s="28">
        <v>197</v>
      </c>
      <c r="B148" s="27" t="s">
        <v>570</v>
      </c>
      <c r="C148" s="28" t="s">
        <v>1526</v>
      </c>
      <c r="D148" s="27" t="s">
        <v>571</v>
      </c>
      <c r="E148" s="42">
        <v>3</v>
      </c>
      <c r="F148" s="25" t="s">
        <v>109</v>
      </c>
      <c r="G148" s="25" t="s">
        <v>128</v>
      </c>
      <c r="H148" s="25" t="s">
        <v>128</v>
      </c>
      <c r="I148" s="29" t="s">
        <v>572</v>
      </c>
      <c r="J148" s="43" t="s">
        <v>3635</v>
      </c>
      <c r="K148" s="27" t="s">
        <v>24</v>
      </c>
      <c r="L148" s="29">
        <v>106.56699999999999</v>
      </c>
      <c r="M148" s="29">
        <v>106.65900000000001</v>
      </c>
      <c r="N148" s="29">
        <v>4.7478270283951574</v>
      </c>
      <c r="O148" s="30">
        <v>5.875</v>
      </c>
      <c r="P148" s="27" t="s">
        <v>106</v>
      </c>
      <c r="Q148" s="31">
        <v>2</v>
      </c>
      <c r="R148" s="25" t="s">
        <v>4391</v>
      </c>
      <c r="S148" s="25" t="s">
        <v>109</v>
      </c>
      <c r="T148" s="25" t="s">
        <v>575</v>
      </c>
      <c r="U148" s="25" t="s">
        <v>128</v>
      </c>
      <c r="V148" s="23" t="s">
        <v>1228</v>
      </c>
      <c r="W148" s="23" t="s">
        <v>1225</v>
      </c>
      <c r="X148" s="23" t="s">
        <v>1224</v>
      </c>
      <c r="Y148" s="23" t="s">
        <v>1301</v>
      </c>
      <c r="Z148" s="23" t="s">
        <v>113</v>
      </c>
      <c r="AA148" s="23" t="s">
        <v>107</v>
      </c>
      <c r="AB148" s="23" t="s">
        <v>2749</v>
      </c>
      <c r="AC148" s="25">
        <v>7.0246575342465754</v>
      </c>
      <c r="AD148" s="44">
        <v>750000000</v>
      </c>
      <c r="AE148" s="33">
        <f>VLOOKUP(J148,Library!A:B,2,0)</f>
        <v>1</v>
      </c>
      <c r="AF148" s="33">
        <f>VLOOKUP(J148,Library!A:G,7,0)</f>
        <v>3</v>
      </c>
      <c r="AG148" s="28">
        <f>VLOOKUP(V148,Library!W:X,2,0)</f>
        <v>4</v>
      </c>
      <c r="AH148" s="28">
        <f>VLOOKUP(W148,Library!Y:Z,2,0)</f>
        <v>4</v>
      </c>
      <c r="AI148" s="28">
        <f>VLOOKUP(X148,Library!AA:AB,2,0)</f>
        <v>4</v>
      </c>
      <c r="AJ148" s="33">
        <f>IF(MAX(AG148,AH148,AI148)=0,VLOOKUP(I148,Library!$J:$P,7,0),MAX(AG148,AH148,AI148))</f>
        <v>4</v>
      </c>
      <c r="AK148" s="33">
        <f t="shared" si="9"/>
        <v>4</v>
      </c>
      <c r="AL148" s="33">
        <f>VLOOKUP(AA148,Library!T:U,2,0)</f>
        <v>1</v>
      </c>
      <c r="AM148" s="34">
        <f t="shared" si="10"/>
        <v>2.5499999999999998</v>
      </c>
      <c r="AN148" s="33">
        <f t="shared" si="11"/>
        <v>3</v>
      </c>
      <c r="AO148" s="28" t="s">
        <v>136</v>
      </c>
      <c r="AP148" s="25" t="s">
        <v>128</v>
      </c>
      <c r="AQ148" s="28" t="s">
        <v>573</v>
      </c>
      <c r="AR148" s="28" t="s">
        <v>574</v>
      </c>
      <c r="AS148" s="28" t="s">
        <v>571</v>
      </c>
      <c r="AT148" s="23" t="s">
        <v>575</v>
      </c>
      <c r="AU148" s="23" t="s">
        <v>35</v>
      </c>
      <c r="AV148" s="25" t="s">
        <v>128</v>
      </c>
      <c r="AW148" s="25" t="s">
        <v>128</v>
      </c>
      <c r="AX148" s="25" t="s">
        <v>128</v>
      </c>
      <c r="AY148" s="25" t="s">
        <v>128</v>
      </c>
      <c r="AZ148" s="25" t="s">
        <v>128</v>
      </c>
      <c r="BA148" s="25" t="s">
        <v>128</v>
      </c>
      <c r="BB148" s="25" t="s">
        <v>128</v>
      </c>
      <c r="BC148" s="25" t="s">
        <v>128</v>
      </c>
      <c r="BD148" s="25" t="s">
        <v>128</v>
      </c>
      <c r="BE148" s="25" t="s">
        <v>128</v>
      </c>
      <c r="BF148" s="25" t="s">
        <v>128</v>
      </c>
      <c r="BG148" s="25" t="s">
        <v>128</v>
      </c>
      <c r="BH148" s="25" t="s">
        <v>113</v>
      </c>
      <c r="BI148" s="23" t="s">
        <v>128</v>
      </c>
      <c r="BJ148" t="s">
        <v>4365</v>
      </c>
      <c r="BK148" s="27" t="s">
        <v>570</v>
      </c>
      <c r="BL148" s="27"/>
    </row>
    <row r="149" spans="1:64" ht="15">
      <c r="A149" s="28">
        <v>198</v>
      </c>
      <c r="B149" s="27" t="s">
        <v>576</v>
      </c>
      <c r="C149" s="28" t="s">
        <v>1527</v>
      </c>
      <c r="D149" s="23" t="s">
        <v>3621</v>
      </c>
      <c r="E149" s="42">
        <v>3</v>
      </c>
      <c r="F149" s="25" t="s">
        <v>109</v>
      </c>
      <c r="G149" s="25" t="s">
        <v>109</v>
      </c>
      <c r="H149" s="25" t="s">
        <v>128</v>
      </c>
      <c r="I149" s="29" t="s">
        <v>577</v>
      </c>
      <c r="J149" s="43" t="s">
        <v>3635</v>
      </c>
      <c r="K149" s="27" t="s">
        <v>24</v>
      </c>
      <c r="L149" s="29">
        <v>100.264</v>
      </c>
      <c r="M149" s="29">
        <v>100.29600000000001</v>
      </c>
      <c r="N149" s="29">
        <v>5.1560791498014389</v>
      </c>
      <c r="O149" s="30">
        <v>6.02</v>
      </c>
      <c r="P149" s="27" t="s">
        <v>106</v>
      </c>
      <c r="Q149" s="31">
        <v>2</v>
      </c>
      <c r="R149" s="25" t="s">
        <v>665</v>
      </c>
      <c r="S149" s="25" t="s">
        <v>109</v>
      </c>
      <c r="T149" s="25" t="s">
        <v>582</v>
      </c>
      <c r="U149" s="25" t="s">
        <v>128</v>
      </c>
      <c r="V149" s="23" t="s">
        <v>1224</v>
      </c>
      <c r="W149" s="23" t="s">
        <v>1225</v>
      </c>
      <c r="X149" s="23" t="s">
        <v>1219</v>
      </c>
      <c r="Y149" s="23" t="s">
        <v>1301</v>
      </c>
      <c r="Z149" s="23" t="s">
        <v>113</v>
      </c>
      <c r="AA149" s="23" t="s">
        <v>107</v>
      </c>
      <c r="AB149" s="23" t="s">
        <v>665</v>
      </c>
      <c r="AC149" s="25">
        <v>0.36438356164383562</v>
      </c>
      <c r="AD149" s="44">
        <v>4478547000</v>
      </c>
      <c r="AE149" s="33">
        <f>VLOOKUP(J149,Library!A:B,2,0)</f>
        <v>1</v>
      </c>
      <c r="AF149" s="33">
        <f>VLOOKUP(J149,Library!A:G,7,0)</f>
        <v>3</v>
      </c>
      <c r="AG149" s="28">
        <f>VLOOKUP(V149,Library!W:X,2,0)</f>
        <v>4</v>
      </c>
      <c r="AH149" s="28">
        <f>VLOOKUP(W149,Library!Y:Z,2,0)</f>
        <v>4</v>
      </c>
      <c r="AI149" s="28">
        <f>VLOOKUP(X149,Library!AA:AB,2,0)</f>
        <v>4</v>
      </c>
      <c r="AJ149" s="33">
        <f>IF(MAX(AG149,AH149,AI149)=0,VLOOKUP(I149,Library!$J:$P,7,0),MAX(AG149,AH149,AI149))</f>
        <v>4</v>
      </c>
      <c r="AK149" s="33">
        <f t="shared" si="9"/>
        <v>2</v>
      </c>
      <c r="AL149" s="33">
        <f>VLOOKUP(AA149,Library!T:U,2,0)</f>
        <v>1</v>
      </c>
      <c r="AM149" s="34">
        <f t="shared" si="10"/>
        <v>2.35</v>
      </c>
      <c r="AN149" s="33">
        <f t="shared" si="11"/>
        <v>3</v>
      </c>
      <c r="AO149" s="28" t="s">
        <v>578</v>
      </c>
      <c r="AP149" s="25" t="s">
        <v>128</v>
      </c>
      <c r="AQ149" s="28" t="s">
        <v>579</v>
      </c>
      <c r="AR149" s="28" t="s">
        <v>580</v>
      </c>
      <c r="AS149" s="28" t="s">
        <v>581</v>
      </c>
      <c r="AT149" s="23" t="s">
        <v>582</v>
      </c>
      <c r="AU149" s="23" t="s">
        <v>35</v>
      </c>
      <c r="AV149" s="25" t="s">
        <v>128</v>
      </c>
      <c r="AW149" s="25" t="s">
        <v>128</v>
      </c>
      <c r="AX149" s="25" t="s">
        <v>128</v>
      </c>
      <c r="AY149" s="25" t="s">
        <v>128</v>
      </c>
      <c r="AZ149" s="25" t="s">
        <v>128</v>
      </c>
      <c r="BA149" s="25" t="s">
        <v>109</v>
      </c>
      <c r="BB149" s="25" t="s">
        <v>109</v>
      </c>
      <c r="BC149" s="25" t="s">
        <v>128</v>
      </c>
      <c r="BD149" s="25" t="s">
        <v>128</v>
      </c>
      <c r="BE149" s="25" t="s">
        <v>128</v>
      </c>
      <c r="BF149" s="25" t="s">
        <v>128</v>
      </c>
      <c r="BG149" s="25" t="s">
        <v>128</v>
      </c>
      <c r="BH149" s="25" t="s">
        <v>113</v>
      </c>
      <c r="BI149" s="23" t="s">
        <v>128</v>
      </c>
      <c r="BJ149" t="s">
        <v>4365</v>
      </c>
      <c r="BK149" s="27" t="s">
        <v>576</v>
      </c>
      <c r="BL149" s="27"/>
    </row>
    <row r="150" spans="1:64" ht="15">
      <c r="A150" s="28">
        <v>199</v>
      </c>
      <c r="B150" s="27" t="s">
        <v>583</v>
      </c>
      <c r="C150" s="28" t="s">
        <v>1528</v>
      </c>
      <c r="D150" s="27" t="s">
        <v>584</v>
      </c>
      <c r="E150" s="42">
        <v>3</v>
      </c>
      <c r="F150" s="25" t="s">
        <v>109</v>
      </c>
      <c r="G150" s="25" t="s">
        <v>128</v>
      </c>
      <c r="H150" s="25" t="s">
        <v>128</v>
      </c>
      <c r="I150" s="29" t="s">
        <v>585</v>
      </c>
      <c r="J150" s="43" t="s">
        <v>3635</v>
      </c>
      <c r="K150" s="27" t="s">
        <v>24</v>
      </c>
      <c r="L150" s="29">
        <v>102.49299999999999</v>
      </c>
      <c r="M150" s="29">
        <v>102.544</v>
      </c>
      <c r="N150" s="29">
        <v>5.0607220043003229</v>
      </c>
      <c r="O150" s="30">
        <v>5.5</v>
      </c>
      <c r="P150" s="27" t="s">
        <v>106</v>
      </c>
      <c r="Q150" s="31">
        <v>2</v>
      </c>
      <c r="R150" s="25" t="s">
        <v>2780</v>
      </c>
      <c r="S150" s="25" t="s">
        <v>109</v>
      </c>
      <c r="T150" s="25" t="s">
        <v>588</v>
      </c>
      <c r="U150" s="25" t="s">
        <v>128</v>
      </c>
      <c r="V150" s="23" t="s">
        <v>1224</v>
      </c>
      <c r="W150" s="23" t="s">
        <v>1225</v>
      </c>
      <c r="X150" s="23" t="s">
        <v>1219</v>
      </c>
      <c r="Y150" s="23" t="s">
        <v>1301</v>
      </c>
      <c r="Z150" s="23" t="s">
        <v>113</v>
      </c>
      <c r="AA150" s="23" t="s">
        <v>107</v>
      </c>
      <c r="AB150" s="23" t="s">
        <v>2750</v>
      </c>
      <c r="AC150" s="25">
        <v>6.956164383561644</v>
      </c>
      <c r="AD150" s="44">
        <v>1100000000</v>
      </c>
      <c r="AE150" s="33">
        <f>VLOOKUP(J150,Library!A:B,2,0)</f>
        <v>1</v>
      </c>
      <c r="AF150" s="33">
        <f>VLOOKUP(J150,Library!A:G,7,0)</f>
        <v>3</v>
      </c>
      <c r="AG150" s="28">
        <f>VLOOKUP(V150,Library!W:X,2,0)</f>
        <v>4</v>
      </c>
      <c r="AH150" s="28">
        <f>VLOOKUP(W150,Library!Y:Z,2,0)</f>
        <v>4</v>
      </c>
      <c r="AI150" s="28">
        <f>VLOOKUP(X150,Library!AA:AB,2,0)</f>
        <v>4</v>
      </c>
      <c r="AJ150" s="33">
        <f>IF(MAX(AG150,AH150,AI150)=0,VLOOKUP(I150,Library!$J:$P,7,0),MAX(AG150,AH150,AI150))</f>
        <v>4</v>
      </c>
      <c r="AK150" s="33">
        <f t="shared" si="9"/>
        <v>4</v>
      </c>
      <c r="AL150" s="33">
        <f>VLOOKUP(AA150,Library!T:U,2,0)</f>
        <v>1</v>
      </c>
      <c r="AM150" s="34">
        <f t="shared" si="10"/>
        <v>2.5499999999999998</v>
      </c>
      <c r="AN150" s="33">
        <f t="shared" si="11"/>
        <v>3</v>
      </c>
      <c r="AO150" s="28" t="s">
        <v>294</v>
      </c>
      <c r="AP150" s="25" t="s">
        <v>128</v>
      </c>
      <c r="AQ150" s="28" t="s">
        <v>586</v>
      </c>
      <c r="AR150" s="28" t="s">
        <v>587</v>
      </c>
      <c r="AS150" s="28" t="s">
        <v>584</v>
      </c>
      <c r="AT150" s="23" t="s">
        <v>588</v>
      </c>
      <c r="AU150" s="23" t="s">
        <v>35</v>
      </c>
      <c r="AV150" s="25" t="s">
        <v>128</v>
      </c>
      <c r="AW150" s="25" t="s">
        <v>128</v>
      </c>
      <c r="AX150" s="25" t="s">
        <v>128</v>
      </c>
      <c r="AY150" s="25" t="s">
        <v>128</v>
      </c>
      <c r="AZ150" s="25" t="s">
        <v>128</v>
      </c>
      <c r="BA150" s="25" t="s">
        <v>128</v>
      </c>
      <c r="BB150" s="25" t="s">
        <v>128</v>
      </c>
      <c r="BC150" s="25" t="s">
        <v>128</v>
      </c>
      <c r="BD150" s="25" t="s">
        <v>128</v>
      </c>
      <c r="BE150" s="25" t="s">
        <v>128</v>
      </c>
      <c r="BF150" s="25" t="s">
        <v>128</v>
      </c>
      <c r="BG150" s="25" t="s">
        <v>128</v>
      </c>
      <c r="BH150" s="25" t="s">
        <v>113</v>
      </c>
      <c r="BI150" s="23" t="s">
        <v>128</v>
      </c>
      <c r="BJ150" t="s">
        <v>4365</v>
      </c>
      <c r="BK150" s="27" t="s">
        <v>583</v>
      </c>
      <c r="BL150" s="27"/>
    </row>
    <row r="151" spans="1:64" ht="15">
      <c r="A151" s="28">
        <v>200</v>
      </c>
      <c r="B151" s="27" t="s">
        <v>589</v>
      </c>
      <c r="C151" s="28" t="s">
        <v>1529</v>
      </c>
      <c r="D151" s="27" t="s">
        <v>590</v>
      </c>
      <c r="E151" s="42">
        <v>3</v>
      </c>
      <c r="F151" s="25" t="s">
        <v>109</v>
      </c>
      <c r="G151" s="25" t="s">
        <v>109</v>
      </c>
      <c r="H151" s="25" t="s">
        <v>128</v>
      </c>
      <c r="I151" s="29" t="s">
        <v>591</v>
      </c>
      <c r="J151" s="43" t="s">
        <v>10</v>
      </c>
      <c r="K151" s="27" t="s">
        <v>24</v>
      </c>
      <c r="L151" s="29">
        <v>102.09699999999999</v>
      </c>
      <c r="M151" s="29">
        <v>102.196</v>
      </c>
      <c r="N151" s="29">
        <v>3.8221112910140076</v>
      </c>
      <c r="O151" s="30">
        <v>4.875</v>
      </c>
      <c r="P151" s="27" t="s">
        <v>106</v>
      </c>
      <c r="Q151" s="31">
        <v>2</v>
      </c>
      <c r="R151" s="25" t="s">
        <v>2696</v>
      </c>
      <c r="S151" s="25" t="s">
        <v>128</v>
      </c>
      <c r="T151" s="25" t="s">
        <v>4374</v>
      </c>
      <c r="U151" s="25" t="s">
        <v>128</v>
      </c>
      <c r="V151" s="23" t="s">
        <v>76</v>
      </c>
      <c r="W151" s="23" t="s">
        <v>1216</v>
      </c>
      <c r="X151" s="23" t="s">
        <v>8</v>
      </c>
      <c r="Y151" s="23" t="s">
        <v>1301</v>
      </c>
      <c r="Z151" s="23" t="s">
        <v>113</v>
      </c>
      <c r="AA151" s="23" t="s">
        <v>107</v>
      </c>
      <c r="AB151" s="23" t="s">
        <v>2751</v>
      </c>
      <c r="AC151" s="25">
        <v>2.2000000000000002</v>
      </c>
      <c r="AD151" s="44">
        <v>1600000000</v>
      </c>
      <c r="AE151" s="33">
        <f>VLOOKUP(J151,Library!A:B,2,0)</f>
        <v>1</v>
      </c>
      <c r="AF151" s="33">
        <f>VLOOKUP(J151,Library!A:G,7,0)</f>
        <v>3</v>
      </c>
      <c r="AG151" s="28">
        <f>VLOOKUP(V151,Library!W:X,2,0)</f>
        <v>3</v>
      </c>
      <c r="AH151" s="28">
        <f>VLOOKUP(W151,Library!Y:Z,2,0)</f>
        <v>3</v>
      </c>
      <c r="AI151" s="28" t="str">
        <f>VLOOKUP(X151,Library!AA:AB,2,0)</f>
        <v>N/A</v>
      </c>
      <c r="AJ151" s="33">
        <f>IF(MAX(AG151,AH151,AI151)=0,VLOOKUP(I151,Library!$J:$P,7,0),MAX(AG151,AH151,AI151))</f>
        <v>3</v>
      </c>
      <c r="AK151" s="33">
        <f t="shared" si="9"/>
        <v>3</v>
      </c>
      <c r="AL151" s="33">
        <f>VLOOKUP(AA151,Library!T:U,2,0)</f>
        <v>1</v>
      </c>
      <c r="AM151" s="34">
        <f t="shared" si="10"/>
        <v>2.2000000000000002</v>
      </c>
      <c r="AN151" s="33">
        <f t="shared" si="11"/>
        <v>3</v>
      </c>
      <c r="AO151" s="28" t="s">
        <v>136</v>
      </c>
      <c r="AP151" s="25" t="s">
        <v>128</v>
      </c>
      <c r="AQ151" s="28" t="s">
        <v>592</v>
      </c>
      <c r="AR151" s="28" t="s">
        <v>593</v>
      </c>
      <c r="AS151" s="28" t="s">
        <v>590</v>
      </c>
      <c r="AT151" s="23" t="s">
        <v>113</v>
      </c>
      <c r="AU151" s="23" t="s">
        <v>114</v>
      </c>
      <c r="AV151" s="25" t="s">
        <v>128</v>
      </c>
      <c r="AW151" s="25" t="s">
        <v>128</v>
      </c>
      <c r="AX151" s="25" t="s">
        <v>128</v>
      </c>
      <c r="AY151" s="25" t="s">
        <v>128</v>
      </c>
      <c r="AZ151" s="25" t="s">
        <v>128</v>
      </c>
      <c r="BA151" s="25" t="s">
        <v>109</v>
      </c>
      <c r="BB151" s="25" t="s">
        <v>109</v>
      </c>
      <c r="BC151" s="25" t="s">
        <v>128</v>
      </c>
      <c r="BD151" s="25" t="s">
        <v>128</v>
      </c>
      <c r="BE151" s="25" t="s">
        <v>128</v>
      </c>
      <c r="BF151" s="25" t="s">
        <v>128</v>
      </c>
      <c r="BG151" s="25" t="s">
        <v>128</v>
      </c>
      <c r="BH151" s="25" t="s">
        <v>113</v>
      </c>
      <c r="BI151" s="23" t="s">
        <v>128</v>
      </c>
      <c r="BJ151" t="s">
        <v>1340</v>
      </c>
      <c r="BK151" s="27" t="s">
        <v>589</v>
      </c>
      <c r="BL151" s="27"/>
    </row>
    <row r="152" spans="1:64" ht="16.5">
      <c r="A152" s="28">
        <v>201</v>
      </c>
      <c r="B152" s="27" t="s">
        <v>594</v>
      </c>
      <c r="C152" s="28" t="s">
        <v>1530</v>
      </c>
      <c r="D152" s="64" t="s">
        <v>4276</v>
      </c>
      <c r="E152" s="42">
        <v>3</v>
      </c>
      <c r="F152" s="25" t="s">
        <v>109</v>
      </c>
      <c r="G152" s="25" t="s">
        <v>128</v>
      </c>
      <c r="H152" s="25" t="s">
        <v>128</v>
      </c>
      <c r="I152" s="29" t="s">
        <v>4275</v>
      </c>
      <c r="J152" s="43" t="s">
        <v>3635</v>
      </c>
      <c r="K152" s="27" t="s">
        <v>24</v>
      </c>
      <c r="L152" s="29">
        <v>83.515000000000001</v>
      </c>
      <c r="M152" s="29">
        <v>83.605000000000004</v>
      </c>
      <c r="N152" s="29">
        <v>5.5181623176319716</v>
      </c>
      <c r="O152" s="30">
        <v>4.25</v>
      </c>
      <c r="P152" s="27" t="s">
        <v>106</v>
      </c>
      <c r="Q152" s="31">
        <v>2</v>
      </c>
      <c r="R152" s="25" t="s">
        <v>2780</v>
      </c>
      <c r="S152" s="25" t="s">
        <v>109</v>
      </c>
      <c r="T152" s="25" t="s">
        <v>598</v>
      </c>
      <c r="U152" s="25" t="s">
        <v>128</v>
      </c>
      <c r="V152" s="23" t="s">
        <v>1200</v>
      </c>
      <c r="W152" s="23" t="s">
        <v>1201</v>
      </c>
      <c r="X152" s="23" t="s">
        <v>1250</v>
      </c>
      <c r="Y152" s="23" t="s">
        <v>1301</v>
      </c>
      <c r="Z152" s="23" t="s">
        <v>1276</v>
      </c>
      <c r="AA152" s="23" t="s">
        <v>107</v>
      </c>
      <c r="AB152" s="23" t="s">
        <v>2752</v>
      </c>
      <c r="AC152" s="25">
        <v>22.967123287671232</v>
      </c>
      <c r="AD152" s="44">
        <v>2000000000</v>
      </c>
      <c r="AE152" s="33">
        <f>VLOOKUP(J152,Library!A:B,2,0)</f>
        <v>1</v>
      </c>
      <c r="AF152" s="33">
        <f>VLOOKUP(J152,Library!A:G,7,0)</f>
        <v>3</v>
      </c>
      <c r="AG152" s="28">
        <f>VLOOKUP(V152,Library!W:X,2,0)</f>
        <v>2</v>
      </c>
      <c r="AH152" s="28">
        <f>VLOOKUP(W152,Library!Y:Z,2,0)</f>
        <v>2</v>
      </c>
      <c r="AI152" s="28">
        <f>VLOOKUP(X152,Library!AA:AB,2,0)</f>
        <v>3</v>
      </c>
      <c r="AJ152" s="33">
        <f>IF(MAX(AG152,AH152,AI152)=0,VLOOKUP(I152,Library!$J:$P,7,0),MAX(AG152,AH152,AI152))</f>
        <v>3</v>
      </c>
      <c r="AK152" s="33">
        <f t="shared" si="9"/>
        <v>5</v>
      </c>
      <c r="AL152" s="33">
        <f>VLOOKUP(AA152,Library!T:U,2,0)</f>
        <v>1</v>
      </c>
      <c r="AM152" s="34">
        <f t="shared" si="10"/>
        <v>2.4</v>
      </c>
      <c r="AN152" s="33">
        <f t="shared" si="11"/>
        <v>3</v>
      </c>
      <c r="AO152" s="28" t="s">
        <v>294</v>
      </c>
      <c r="AP152" s="25" t="s">
        <v>128</v>
      </c>
      <c r="AQ152" s="28" t="s">
        <v>595</v>
      </c>
      <c r="AR152" s="28" t="s">
        <v>596</v>
      </c>
      <c r="AS152" s="28" t="s">
        <v>597</v>
      </c>
      <c r="AT152" s="23" t="s">
        <v>598</v>
      </c>
      <c r="AU152" s="23" t="s">
        <v>35</v>
      </c>
      <c r="AV152" s="25" t="s">
        <v>128</v>
      </c>
      <c r="AW152" s="25" t="s">
        <v>128</v>
      </c>
      <c r="AX152" s="25" t="s">
        <v>128</v>
      </c>
      <c r="AY152" s="25" t="s">
        <v>128</v>
      </c>
      <c r="AZ152" s="25" t="s">
        <v>128</v>
      </c>
      <c r="BA152" s="25" t="s">
        <v>128</v>
      </c>
      <c r="BB152" s="25" t="s">
        <v>128</v>
      </c>
      <c r="BC152" s="25" t="s">
        <v>128</v>
      </c>
      <c r="BD152" s="25" t="s">
        <v>128</v>
      </c>
      <c r="BE152" s="25" t="s">
        <v>128</v>
      </c>
      <c r="BF152" s="25" t="s">
        <v>128</v>
      </c>
      <c r="BG152" s="25" t="s">
        <v>128</v>
      </c>
      <c r="BH152" s="25" t="s">
        <v>113</v>
      </c>
      <c r="BI152" s="23" t="s">
        <v>128</v>
      </c>
      <c r="BJ152" t="s">
        <v>1277</v>
      </c>
      <c r="BK152" s="27" t="s">
        <v>594</v>
      </c>
      <c r="BL152" s="27"/>
    </row>
    <row r="153" spans="1:64" ht="15">
      <c r="A153" s="28">
        <v>202</v>
      </c>
      <c r="B153" s="27" t="s">
        <v>599</v>
      </c>
      <c r="C153" s="28" t="s">
        <v>1531</v>
      </c>
      <c r="D153" s="27" t="s">
        <v>600</v>
      </c>
      <c r="E153" s="42">
        <v>3</v>
      </c>
      <c r="F153" s="25" t="s">
        <v>109</v>
      </c>
      <c r="G153" s="25" t="s">
        <v>109</v>
      </c>
      <c r="H153" s="25" t="s">
        <v>128</v>
      </c>
      <c r="I153" s="29" t="s">
        <v>601</v>
      </c>
      <c r="J153" s="43" t="s">
        <v>3635</v>
      </c>
      <c r="K153" s="27" t="s">
        <v>24</v>
      </c>
      <c r="L153" s="29">
        <v>101.03700000000001</v>
      </c>
      <c r="M153" s="29">
        <v>101.108</v>
      </c>
      <c r="N153" s="29">
        <v>4.1122114173523512</v>
      </c>
      <c r="O153" s="30">
        <v>5.04</v>
      </c>
      <c r="P153" s="27" t="s">
        <v>106</v>
      </c>
      <c r="Q153" s="31">
        <v>2</v>
      </c>
      <c r="R153" s="25" t="s">
        <v>4409</v>
      </c>
      <c r="S153" s="25" t="s">
        <v>109</v>
      </c>
      <c r="T153" s="25" t="s">
        <v>605</v>
      </c>
      <c r="U153" s="25" t="s">
        <v>128</v>
      </c>
      <c r="V153" s="23" t="s">
        <v>1228</v>
      </c>
      <c r="W153" s="23" t="s">
        <v>1229</v>
      </c>
      <c r="X153" s="23" t="s">
        <v>1228</v>
      </c>
      <c r="Y153" s="23" t="s">
        <v>1301</v>
      </c>
      <c r="Z153" s="23" t="s">
        <v>113</v>
      </c>
      <c r="AA153" s="23" t="s">
        <v>107</v>
      </c>
      <c r="AB153" s="23" t="s">
        <v>2753</v>
      </c>
      <c r="AC153" s="25">
        <v>1.2410958904109588</v>
      </c>
      <c r="AD153" s="44">
        <v>2000000000</v>
      </c>
      <c r="AE153" s="33">
        <f>VLOOKUP(J153,Library!A:B,2,0)</f>
        <v>1</v>
      </c>
      <c r="AF153" s="33">
        <f>VLOOKUP(J153,Library!A:G,7,0)</f>
        <v>3</v>
      </c>
      <c r="AG153" s="28">
        <f>VLOOKUP(V153,Library!W:X,2,0)</f>
        <v>4</v>
      </c>
      <c r="AH153" s="28">
        <f>VLOOKUP(W153,Library!Y:Z,2,0)</f>
        <v>4</v>
      </c>
      <c r="AI153" s="28">
        <f>VLOOKUP(X153,Library!AA:AB,2,0)</f>
        <v>4</v>
      </c>
      <c r="AJ153" s="33">
        <f>IF(MAX(AG153,AH153,AI153)=0,VLOOKUP(I153,Library!$J:$P,7,0),MAX(AG153,AH153,AI153))</f>
        <v>4</v>
      </c>
      <c r="AK153" s="33">
        <f t="shared" si="9"/>
        <v>3</v>
      </c>
      <c r="AL153" s="33">
        <f>VLOOKUP(AA153,Library!T:U,2,0)</f>
        <v>1</v>
      </c>
      <c r="AM153" s="34">
        <f t="shared" si="10"/>
        <v>2.4500000000000002</v>
      </c>
      <c r="AN153" s="33">
        <f t="shared" si="11"/>
        <v>3</v>
      </c>
      <c r="AO153" s="28" t="s">
        <v>294</v>
      </c>
      <c r="AP153" s="25" t="s">
        <v>128</v>
      </c>
      <c r="AQ153" s="28" t="s">
        <v>602</v>
      </c>
      <c r="AR153" s="28" t="s">
        <v>603</v>
      </c>
      <c r="AS153" s="28" t="s">
        <v>604</v>
      </c>
      <c r="AT153" s="23" t="s">
        <v>605</v>
      </c>
      <c r="AU153" s="23" t="s">
        <v>35</v>
      </c>
      <c r="AV153" s="25" t="s">
        <v>128</v>
      </c>
      <c r="AW153" s="25" t="s">
        <v>128</v>
      </c>
      <c r="AX153" s="25" t="s">
        <v>128</v>
      </c>
      <c r="AY153" s="25" t="s">
        <v>128</v>
      </c>
      <c r="AZ153" s="25" t="s">
        <v>128</v>
      </c>
      <c r="BA153" s="25" t="s">
        <v>109</v>
      </c>
      <c r="BB153" s="25" t="s">
        <v>109</v>
      </c>
      <c r="BC153" s="25" t="s">
        <v>128</v>
      </c>
      <c r="BD153" s="25" t="s">
        <v>128</v>
      </c>
      <c r="BE153" s="25" t="s">
        <v>128</v>
      </c>
      <c r="BF153" s="25" t="s">
        <v>128</v>
      </c>
      <c r="BG153" s="25" t="s">
        <v>128</v>
      </c>
      <c r="BH153" s="25" t="s">
        <v>113</v>
      </c>
      <c r="BI153" s="23" t="s">
        <v>128</v>
      </c>
      <c r="BJ153" t="s">
        <v>1292</v>
      </c>
      <c r="BK153" s="27" t="s">
        <v>599</v>
      </c>
      <c r="BL153" s="27"/>
    </row>
    <row r="154" spans="1:64" ht="15">
      <c r="A154" s="28">
        <v>203</v>
      </c>
      <c r="B154" s="27" t="s">
        <v>606</v>
      </c>
      <c r="C154" s="28" t="s">
        <v>1532</v>
      </c>
      <c r="D154" s="27" t="s">
        <v>607</v>
      </c>
      <c r="E154" s="42">
        <v>3</v>
      </c>
      <c r="F154" s="25" t="s">
        <v>109</v>
      </c>
      <c r="G154" s="25" t="s">
        <v>128</v>
      </c>
      <c r="H154" s="25" t="s">
        <v>128</v>
      </c>
      <c r="I154" s="29" t="s">
        <v>608</v>
      </c>
      <c r="J154" s="43" t="s">
        <v>3635</v>
      </c>
      <c r="K154" s="27" t="s">
        <v>24</v>
      </c>
      <c r="L154" s="29">
        <v>100.852</v>
      </c>
      <c r="M154" s="29">
        <v>100.96599999999999</v>
      </c>
      <c r="N154" s="29">
        <v>5.5115157921586384</v>
      </c>
      <c r="O154" s="30">
        <v>5.6</v>
      </c>
      <c r="P154" s="27" t="s">
        <v>106</v>
      </c>
      <c r="Q154" s="31">
        <v>2</v>
      </c>
      <c r="R154" s="25" t="s">
        <v>3033</v>
      </c>
      <c r="S154" s="25" t="s">
        <v>109</v>
      </c>
      <c r="T154" s="25" t="s">
        <v>611</v>
      </c>
      <c r="U154" s="25" t="s">
        <v>128</v>
      </c>
      <c r="V154" s="23" t="s">
        <v>1219</v>
      </c>
      <c r="W154" s="23" t="s">
        <v>1220</v>
      </c>
      <c r="X154" s="23" t="s">
        <v>1219</v>
      </c>
      <c r="Y154" s="23" t="s">
        <v>1301</v>
      </c>
      <c r="Z154" s="23" t="s">
        <v>113</v>
      </c>
      <c r="AA154" s="23" t="s">
        <v>107</v>
      </c>
      <c r="AB154" s="23" t="s">
        <v>2754</v>
      </c>
      <c r="AC154" s="25">
        <v>17.087671232876712</v>
      </c>
      <c r="AD154" s="44">
        <v>2750000000</v>
      </c>
      <c r="AE154" s="33">
        <f>VLOOKUP(J154,Library!A:B,2,0)</f>
        <v>1</v>
      </c>
      <c r="AF154" s="33">
        <f>VLOOKUP(J154,Library!A:G,7,0)</f>
        <v>3</v>
      </c>
      <c r="AG154" s="28">
        <f>VLOOKUP(V154,Library!W:X,2,0)</f>
        <v>4</v>
      </c>
      <c r="AH154" s="28">
        <f>VLOOKUP(W154,Library!Y:Z,2,0)</f>
        <v>4</v>
      </c>
      <c r="AI154" s="28">
        <f>VLOOKUP(X154,Library!AA:AB,2,0)</f>
        <v>4</v>
      </c>
      <c r="AJ154" s="33">
        <f>IF(MAX(AG154,AH154,AI154)=0,VLOOKUP(I154,Library!$J:$P,7,0),MAX(AG154,AH154,AI154))</f>
        <v>4</v>
      </c>
      <c r="AK154" s="33">
        <f t="shared" si="9"/>
        <v>5</v>
      </c>
      <c r="AL154" s="33">
        <f>VLOOKUP(AA154,Library!T:U,2,0)</f>
        <v>1</v>
      </c>
      <c r="AM154" s="34">
        <f t="shared" si="10"/>
        <v>2.65</v>
      </c>
      <c r="AN154" s="33">
        <f t="shared" si="11"/>
        <v>3</v>
      </c>
      <c r="AO154" s="28" t="s">
        <v>136</v>
      </c>
      <c r="AP154" s="25" t="s">
        <v>128</v>
      </c>
      <c r="AQ154" s="28" t="s">
        <v>609</v>
      </c>
      <c r="AR154" s="28" t="s">
        <v>610</v>
      </c>
      <c r="AS154" s="28" t="s">
        <v>607</v>
      </c>
      <c r="AT154" s="23" t="s">
        <v>611</v>
      </c>
      <c r="AU154" s="23" t="s">
        <v>35</v>
      </c>
      <c r="AV154" s="25" t="s">
        <v>128</v>
      </c>
      <c r="AW154" s="25" t="s">
        <v>128</v>
      </c>
      <c r="AX154" s="25" t="s">
        <v>128</v>
      </c>
      <c r="AY154" s="25" t="s">
        <v>128</v>
      </c>
      <c r="AZ154" s="25" t="s">
        <v>128</v>
      </c>
      <c r="BA154" s="25" t="s">
        <v>128</v>
      </c>
      <c r="BB154" s="25" t="s">
        <v>128</v>
      </c>
      <c r="BC154" s="25" t="s">
        <v>128</v>
      </c>
      <c r="BD154" s="25" t="s">
        <v>128</v>
      </c>
      <c r="BE154" s="25" t="s">
        <v>128</v>
      </c>
      <c r="BF154" s="25" t="s">
        <v>128</v>
      </c>
      <c r="BG154" s="25" t="s">
        <v>128</v>
      </c>
      <c r="BH154" s="25" t="s">
        <v>113</v>
      </c>
      <c r="BI154" s="23" t="s">
        <v>128</v>
      </c>
      <c r="BJ154" t="s">
        <v>4364</v>
      </c>
      <c r="BK154" s="27" t="s">
        <v>606</v>
      </c>
      <c r="BL154" s="27"/>
    </row>
    <row r="155" spans="1:64" ht="15">
      <c r="A155" s="28">
        <v>204</v>
      </c>
      <c r="B155" s="27" t="s">
        <v>612</v>
      </c>
      <c r="C155" s="28" t="s">
        <v>1533</v>
      </c>
      <c r="D155" s="27" t="s">
        <v>613</v>
      </c>
      <c r="E155" s="42">
        <v>3</v>
      </c>
      <c r="F155" s="25" t="s">
        <v>109</v>
      </c>
      <c r="G155" s="25" t="s">
        <v>109</v>
      </c>
      <c r="H155" s="25" t="s">
        <v>128</v>
      </c>
      <c r="I155" s="29" t="s">
        <v>614</v>
      </c>
      <c r="J155" s="43" t="s">
        <v>3635</v>
      </c>
      <c r="K155" s="27" t="s">
        <v>24</v>
      </c>
      <c r="L155" s="29">
        <v>104.526</v>
      </c>
      <c r="M155" s="29">
        <v>104.729</v>
      </c>
      <c r="N155" s="29">
        <v>5.7890572069651043</v>
      </c>
      <c r="O155" s="30">
        <v>6.1</v>
      </c>
      <c r="P155" s="27" t="s">
        <v>106</v>
      </c>
      <c r="Q155" s="31">
        <v>2</v>
      </c>
      <c r="R155" s="25" t="s">
        <v>3150</v>
      </c>
      <c r="S155" s="25" t="s">
        <v>109</v>
      </c>
      <c r="T155" s="25" t="s">
        <v>617</v>
      </c>
      <c r="U155" s="25" t="s">
        <v>128</v>
      </c>
      <c r="V155" s="23" t="s">
        <v>1219</v>
      </c>
      <c r="W155" s="23" t="s">
        <v>1220</v>
      </c>
      <c r="X155" s="23" t="s">
        <v>8</v>
      </c>
      <c r="Y155" s="23" t="s">
        <v>1301</v>
      </c>
      <c r="Z155" s="23" t="s">
        <v>113</v>
      </c>
      <c r="AA155" s="23" t="s">
        <v>107</v>
      </c>
      <c r="AB155" s="23" t="s">
        <v>2755</v>
      </c>
      <c r="AC155" s="25">
        <v>37.424657534246577</v>
      </c>
      <c r="AD155" s="44">
        <v>750000000</v>
      </c>
      <c r="AE155" s="33">
        <f>VLOOKUP(J155,Library!A:B,2,0)</f>
        <v>1</v>
      </c>
      <c r="AF155" s="33">
        <f>VLOOKUP(J155,Library!A:G,7,0)</f>
        <v>3</v>
      </c>
      <c r="AG155" s="28">
        <f>VLOOKUP(V155,Library!W:X,2,0)</f>
        <v>4</v>
      </c>
      <c r="AH155" s="28">
        <f>VLOOKUP(W155,Library!Y:Z,2,0)</f>
        <v>4</v>
      </c>
      <c r="AI155" s="28" t="str">
        <f>VLOOKUP(X155,Library!AA:AB,2,0)</f>
        <v>N/A</v>
      </c>
      <c r="AJ155" s="33">
        <f>IF(MAX(AG155,AH155,AI155)=0,VLOOKUP(I155,Library!$J:$P,7,0),MAX(AG155,AH155,AI155))</f>
        <v>4</v>
      </c>
      <c r="AK155" s="33">
        <f t="shared" si="9"/>
        <v>5</v>
      </c>
      <c r="AL155" s="33">
        <f>VLOOKUP(AA155,Library!T:U,2,0)</f>
        <v>1</v>
      </c>
      <c r="AM155" s="34">
        <f t="shared" si="10"/>
        <v>2.65</v>
      </c>
      <c r="AN155" s="33">
        <f t="shared" si="11"/>
        <v>3</v>
      </c>
      <c r="AO155" s="28" t="s">
        <v>136</v>
      </c>
      <c r="AP155" s="25" t="s">
        <v>128</v>
      </c>
      <c r="AQ155" s="28" t="s">
        <v>615</v>
      </c>
      <c r="AR155" s="28" t="s">
        <v>616</v>
      </c>
      <c r="AS155" s="28" t="s">
        <v>613</v>
      </c>
      <c r="AT155" s="23" t="s">
        <v>617</v>
      </c>
      <c r="AU155" s="23" t="s">
        <v>35</v>
      </c>
      <c r="AV155" s="25" t="s">
        <v>128</v>
      </c>
      <c r="AW155" s="25" t="s">
        <v>128</v>
      </c>
      <c r="AX155" s="25" t="s">
        <v>128</v>
      </c>
      <c r="AY155" s="25" t="s">
        <v>128</v>
      </c>
      <c r="AZ155" s="25" t="s">
        <v>128</v>
      </c>
      <c r="BA155" s="25" t="s">
        <v>109</v>
      </c>
      <c r="BB155" s="25" t="s">
        <v>109</v>
      </c>
      <c r="BC155" s="25" t="s">
        <v>128</v>
      </c>
      <c r="BD155" s="25" t="s">
        <v>128</v>
      </c>
      <c r="BE155" s="25" t="s">
        <v>128</v>
      </c>
      <c r="BF155" s="25" t="s">
        <v>128</v>
      </c>
      <c r="BG155" s="25" t="s">
        <v>128</v>
      </c>
      <c r="BH155" s="25" t="s">
        <v>113</v>
      </c>
      <c r="BI155" s="23" t="s">
        <v>128</v>
      </c>
      <c r="BJ155" t="s">
        <v>1277</v>
      </c>
      <c r="BK155" s="27" t="s">
        <v>612</v>
      </c>
      <c r="BL155" s="27"/>
    </row>
    <row r="156" spans="1:64" ht="15">
      <c r="A156" s="28">
        <v>205</v>
      </c>
      <c r="B156" s="27" t="s">
        <v>618</v>
      </c>
      <c r="C156" s="28" t="s">
        <v>1534</v>
      </c>
      <c r="D156" s="27" t="s">
        <v>619</v>
      </c>
      <c r="E156" s="42">
        <v>3</v>
      </c>
      <c r="F156" s="25" t="s">
        <v>109</v>
      </c>
      <c r="G156" s="25" t="s">
        <v>128</v>
      </c>
      <c r="H156" s="25" t="s">
        <v>128</v>
      </c>
      <c r="I156" s="29" t="s">
        <v>620</v>
      </c>
      <c r="J156" s="43" t="s">
        <v>3635</v>
      </c>
      <c r="K156" s="27" t="s">
        <v>24</v>
      </c>
      <c r="L156" s="29">
        <v>108.39700000000001</v>
      </c>
      <c r="M156" s="29">
        <v>108.49299999999999</v>
      </c>
      <c r="N156" s="29">
        <v>4.8538196800411439</v>
      </c>
      <c r="O156" s="30">
        <v>6.25</v>
      </c>
      <c r="P156" s="27" t="s">
        <v>106</v>
      </c>
      <c r="Q156" s="31">
        <v>2</v>
      </c>
      <c r="R156" s="25" t="s">
        <v>4410</v>
      </c>
      <c r="S156" s="25" t="s">
        <v>109</v>
      </c>
      <c r="T156" s="25" t="s">
        <v>624</v>
      </c>
      <c r="U156" s="25" t="s">
        <v>128</v>
      </c>
      <c r="V156" s="23" t="s">
        <v>1219</v>
      </c>
      <c r="W156" s="23" t="s">
        <v>1220</v>
      </c>
      <c r="X156" s="23" t="s">
        <v>1219</v>
      </c>
      <c r="Y156" s="23" t="s">
        <v>1301</v>
      </c>
      <c r="Z156" s="23" t="s">
        <v>113</v>
      </c>
      <c r="AA156" s="23" t="s">
        <v>107</v>
      </c>
      <c r="AB156" s="23" t="s">
        <v>2756</v>
      </c>
      <c r="AC156" s="25">
        <v>7.3068493150684928</v>
      </c>
      <c r="AD156" s="44">
        <v>1000000000</v>
      </c>
      <c r="AE156" s="33">
        <f>VLOOKUP(J156,Library!A:B,2,0)</f>
        <v>1</v>
      </c>
      <c r="AF156" s="33">
        <f>VLOOKUP(J156,Library!A:G,7,0)</f>
        <v>3</v>
      </c>
      <c r="AG156" s="28">
        <f>VLOOKUP(V156,Library!W:X,2,0)</f>
        <v>4</v>
      </c>
      <c r="AH156" s="28">
        <f>VLOOKUP(W156,Library!Y:Z,2,0)</f>
        <v>4</v>
      </c>
      <c r="AI156" s="28">
        <f>VLOOKUP(X156,Library!AA:AB,2,0)</f>
        <v>4</v>
      </c>
      <c r="AJ156" s="33">
        <f>IF(MAX(AG156,AH156,AI156)=0,VLOOKUP(I156,Library!$J:$P,7,0),MAX(AG156,AH156,AI156))</f>
        <v>4</v>
      </c>
      <c r="AK156" s="33">
        <f t="shared" si="9"/>
        <v>4</v>
      </c>
      <c r="AL156" s="33">
        <f>VLOOKUP(AA156,Library!T:U,2,0)</f>
        <v>1</v>
      </c>
      <c r="AM156" s="34">
        <f t="shared" si="10"/>
        <v>2.5499999999999998</v>
      </c>
      <c r="AN156" s="33">
        <f t="shared" si="11"/>
        <v>3</v>
      </c>
      <c r="AO156" s="28" t="s">
        <v>136</v>
      </c>
      <c r="AP156" s="25" t="s">
        <v>128</v>
      </c>
      <c r="AQ156" s="28" t="s">
        <v>621</v>
      </c>
      <c r="AR156" s="28" t="s">
        <v>622</v>
      </c>
      <c r="AS156" s="28" t="s">
        <v>623</v>
      </c>
      <c r="AT156" s="23" t="s">
        <v>624</v>
      </c>
      <c r="AU156" s="23" t="s">
        <v>35</v>
      </c>
      <c r="AV156" s="25" t="s">
        <v>128</v>
      </c>
      <c r="AW156" s="25" t="s">
        <v>128</v>
      </c>
      <c r="AX156" s="25" t="s">
        <v>128</v>
      </c>
      <c r="AY156" s="25" t="s">
        <v>128</v>
      </c>
      <c r="AZ156" s="25" t="s">
        <v>128</v>
      </c>
      <c r="BA156" s="25" t="s">
        <v>128</v>
      </c>
      <c r="BB156" s="25" t="s">
        <v>128</v>
      </c>
      <c r="BC156" s="25" t="s">
        <v>128</v>
      </c>
      <c r="BD156" s="25" t="s">
        <v>128</v>
      </c>
      <c r="BE156" s="25" t="s">
        <v>128</v>
      </c>
      <c r="BF156" s="25" t="s">
        <v>128</v>
      </c>
      <c r="BG156" s="25" t="s">
        <v>128</v>
      </c>
      <c r="BH156" s="25" t="s">
        <v>113</v>
      </c>
      <c r="BI156" s="23" t="s">
        <v>128</v>
      </c>
      <c r="BJ156" t="s">
        <v>1331</v>
      </c>
      <c r="BK156" s="27" t="s">
        <v>618</v>
      </c>
      <c r="BL156" s="27"/>
    </row>
    <row r="157" spans="1:64" ht="15">
      <c r="A157" s="28">
        <v>206</v>
      </c>
      <c r="B157" s="27" t="s">
        <v>625</v>
      </c>
      <c r="C157" s="28" t="s">
        <v>1535</v>
      </c>
      <c r="D157" s="27" t="s">
        <v>626</v>
      </c>
      <c r="E157" s="42">
        <v>2</v>
      </c>
      <c r="F157" s="25" t="s">
        <v>109</v>
      </c>
      <c r="G157" s="25" t="s">
        <v>128</v>
      </c>
      <c r="H157" s="25" t="s">
        <v>128</v>
      </c>
      <c r="I157" s="29" t="s">
        <v>627</v>
      </c>
      <c r="J157" s="43" t="s">
        <v>3635</v>
      </c>
      <c r="K157" s="27" t="s">
        <v>24</v>
      </c>
      <c r="L157" s="29">
        <v>99.647000000000006</v>
      </c>
      <c r="M157" s="29">
        <v>99.656999999999996</v>
      </c>
      <c r="N157" s="29">
        <v>3.7086795442176088</v>
      </c>
      <c r="O157" s="30">
        <v>1.339</v>
      </c>
      <c r="P157" s="27" t="s">
        <v>106</v>
      </c>
      <c r="Q157" s="31">
        <v>2</v>
      </c>
      <c r="R157" s="25" t="s">
        <v>2734</v>
      </c>
      <c r="S157" s="25" t="s">
        <v>109</v>
      </c>
      <c r="T157" s="25" t="s">
        <v>2979</v>
      </c>
      <c r="U157" s="25" t="s">
        <v>128</v>
      </c>
      <c r="V157" s="23" t="s">
        <v>1209</v>
      </c>
      <c r="W157" s="23" t="s">
        <v>1210</v>
      </c>
      <c r="X157" s="23" t="s">
        <v>1209</v>
      </c>
      <c r="Y157" s="23" t="s">
        <v>1301</v>
      </c>
      <c r="Z157" s="23" t="s">
        <v>113</v>
      </c>
      <c r="AA157" s="23" t="s">
        <v>107</v>
      </c>
      <c r="AB157" s="23" t="s">
        <v>2734</v>
      </c>
      <c r="AC157" s="25">
        <v>0.13972602739726028</v>
      </c>
      <c r="AD157" s="44">
        <v>1000000000</v>
      </c>
      <c r="AE157" s="33">
        <f>VLOOKUP(J157,Library!A:B,2,0)</f>
        <v>1</v>
      </c>
      <c r="AF157" s="33">
        <f>VLOOKUP(J157,Library!A:G,7,0)</f>
        <v>3</v>
      </c>
      <c r="AG157" s="28">
        <f>VLOOKUP(V157,Library!W:X,2,0)</f>
        <v>3</v>
      </c>
      <c r="AH157" s="28">
        <f>VLOOKUP(W157,Library!Y:Z,2,0)</f>
        <v>3</v>
      </c>
      <c r="AI157" s="28">
        <f>VLOOKUP(X157,Library!AA:AB,2,0)</f>
        <v>3</v>
      </c>
      <c r="AJ157" s="33">
        <f>IF(MAX(AG157,AH157,AI157)=0,VLOOKUP(I157,Library!$J:$P,7,0),MAX(AG157,AH157,AI157))</f>
        <v>3</v>
      </c>
      <c r="AK157" s="33">
        <f t="shared" si="9"/>
        <v>2</v>
      </c>
      <c r="AL157" s="33">
        <f>VLOOKUP(AA157,Library!T:U,2,0)</f>
        <v>1</v>
      </c>
      <c r="AM157" s="34">
        <f t="shared" si="10"/>
        <v>2.1</v>
      </c>
      <c r="AN157" s="33">
        <f t="shared" si="11"/>
        <v>2</v>
      </c>
      <c r="AO157" s="28" t="s">
        <v>294</v>
      </c>
      <c r="AP157" s="25" t="s">
        <v>128</v>
      </c>
      <c r="AQ157" s="28" t="s">
        <v>628</v>
      </c>
      <c r="AR157" s="28" t="s">
        <v>629</v>
      </c>
      <c r="AS157" s="28" t="s">
        <v>626</v>
      </c>
      <c r="AT157" s="23" t="s">
        <v>630</v>
      </c>
      <c r="AU157" s="23" t="s">
        <v>35</v>
      </c>
      <c r="AV157" s="25" t="s">
        <v>128</v>
      </c>
      <c r="AW157" s="25" t="s">
        <v>128</v>
      </c>
      <c r="AX157" s="25" t="s">
        <v>128</v>
      </c>
      <c r="AY157" s="25" t="s">
        <v>128</v>
      </c>
      <c r="AZ157" s="25" t="s">
        <v>128</v>
      </c>
      <c r="BA157" s="25" t="s">
        <v>128</v>
      </c>
      <c r="BB157" s="25" t="s">
        <v>128</v>
      </c>
      <c r="BC157" s="25" t="s">
        <v>128</v>
      </c>
      <c r="BD157" s="25" t="s">
        <v>128</v>
      </c>
      <c r="BE157" s="25" t="s">
        <v>128</v>
      </c>
      <c r="BF157" s="25" t="s">
        <v>128</v>
      </c>
      <c r="BG157" s="25" t="s">
        <v>128</v>
      </c>
      <c r="BH157" s="25" t="s">
        <v>113</v>
      </c>
      <c r="BI157" s="23" t="s">
        <v>128</v>
      </c>
      <c r="BJ157" t="s">
        <v>1348</v>
      </c>
      <c r="BK157" s="27" t="s">
        <v>625</v>
      </c>
      <c r="BL157" s="27"/>
    </row>
    <row r="158" spans="1:64" ht="15">
      <c r="A158" s="28">
        <v>207</v>
      </c>
      <c r="B158" s="27" t="s">
        <v>631</v>
      </c>
      <c r="C158" s="28" t="s">
        <v>1536</v>
      </c>
      <c r="D158" s="27" t="s">
        <v>632</v>
      </c>
      <c r="E158" s="42">
        <v>3</v>
      </c>
      <c r="F158" s="25" t="s">
        <v>128</v>
      </c>
      <c r="G158" s="25" t="s">
        <v>128</v>
      </c>
      <c r="H158" s="25" t="s">
        <v>128</v>
      </c>
      <c r="I158" s="29" t="s">
        <v>633</v>
      </c>
      <c r="J158" s="43" t="s">
        <v>10</v>
      </c>
      <c r="K158" s="27" t="s">
        <v>24</v>
      </c>
      <c r="L158" s="29">
        <v>101.68600000000001</v>
      </c>
      <c r="M158" s="29">
        <v>101.748</v>
      </c>
      <c r="N158" s="29">
        <v>3.9447163963947949</v>
      </c>
      <c r="O158" s="30">
        <v>4.8</v>
      </c>
      <c r="P158" s="27" t="s">
        <v>106</v>
      </c>
      <c r="Q158" s="31">
        <v>2</v>
      </c>
      <c r="R158" s="25" t="s">
        <v>2995</v>
      </c>
      <c r="S158" s="25" t="s">
        <v>128</v>
      </c>
      <c r="T158" s="25" t="s">
        <v>4374</v>
      </c>
      <c r="U158" s="25" t="s">
        <v>128</v>
      </c>
      <c r="V158" s="23" t="s">
        <v>76</v>
      </c>
      <c r="W158" s="23" t="s">
        <v>1212</v>
      </c>
      <c r="X158" s="23" t="s">
        <v>1252</v>
      </c>
      <c r="Y158" s="23" t="s">
        <v>1301</v>
      </c>
      <c r="Z158" s="23" t="s">
        <v>1276</v>
      </c>
      <c r="AA158" s="23" t="s">
        <v>107</v>
      </c>
      <c r="AB158" s="23" t="s">
        <v>2757</v>
      </c>
      <c r="AC158" s="25">
        <v>2.1561643835616437</v>
      </c>
      <c r="AD158" s="44">
        <v>1000000000</v>
      </c>
      <c r="AE158" s="33">
        <f>VLOOKUP(J158,Library!A:B,2,0)</f>
        <v>1</v>
      </c>
      <c r="AF158" s="33">
        <f>VLOOKUP(J158,Library!A:G,7,0)</f>
        <v>3</v>
      </c>
      <c r="AG158" s="28">
        <f>VLOOKUP(V158,Library!W:X,2,0)</f>
        <v>3</v>
      </c>
      <c r="AH158" s="28">
        <f>VLOOKUP(W158,Library!Y:Z,2,0)</f>
        <v>3</v>
      </c>
      <c r="AI158" s="28" t="str">
        <f>VLOOKUP(X158,Library!AA:AB,2,0)</f>
        <v>N/A</v>
      </c>
      <c r="AJ158" s="33">
        <f>IF(MAX(AG158,AH158,AI158)=0,VLOOKUP(I158,Library!$J:$P,7,0),MAX(AG158,AH158,AI158))</f>
        <v>3</v>
      </c>
      <c r="AK158" s="33">
        <f t="shared" si="9"/>
        <v>3</v>
      </c>
      <c r="AL158" s="33">
        <f>VLOOKUP(AA158,Library!T:U,2,0)</f>
        <v>1</v>
      </c>
      <c r="AM158" s="34">
        <f t="shared" si="10"/>
        <v>2.2000000000000002</v>
      </c>
      <c r="AN158" s="33">
        <f t="shared" si="11"/>
        <v>3</v>
      </c>
      <c r="AO158" s="28" t="s">
        <v>136</v>
      </c>
      <c r="AP158" s="25" t="s">
        <v>128</v>
      </c>
      <c r="AQ158" s="28" t="s">
        <v>634</v>
      </c>
      <c r="AR158" s="28" t="s">
        <v>635</v>
      </c>
      <c r="AS158" s="28" t="s">
        <v>636</v>
      </c>
      <c r="AT158" s="23" t="s">
        <v>113</v>
      </c>
      <c r="AU158" s="23" t="s">
        <v>114</v>
      </c>
      <c r="AV158" s="25" t="s">
        <v>128</v>
      </c>
      <c r="AW158" s="25" t="s">
        <v>128</v>
      </c>
      <c r="AX158" s="25" t="s">
        <v>128</v>
      </c>
      <c r="AY158" s="25" t="s">
        <v>128</v>
      </c>
      <c r="AZ158" s="25" t="s">
        <v>128</v>
      </c>
      <c r="BA158" s="25" t="s">
        <v>128</v>
      </c>
      <c r="BB158" s="25" t="s">
        <v>128</v>
      </c>
      <c r="BC158" s="25" t="s">
        <v>128</v>
      </c>
      <c r="BD158" s="25" t="s">
        <v>128</v>
      </c>
      <c r="BE158" s="25" t="s">
        <v>128</v>
      </c>
      <c r="BF158" s="25" t="s">
        <v>128</v>
      </c>
      <c r="BG158" s="25" t="s">
        <v>128</v>
      </c>
      <c r="BH158" s="25" t="s">
        <v>113</v>
      </c>
      <c r="BI158" s="23" t="s">
        <v>128</v>
      </c>
      <c r="BJ158" t="s">
        <v>1348</v>
      </c>
      <c r="BK158" s="27" t="s">
        <v>631</v>
      </c>
      <c r="BL158" s="27"/>
    </row>
    <row r="159" spans="1:64" ht="15">
      <c r="A159" s="28">
        <v>208</v>
      </c>
      <c r="B159" s="27" t="s">
        <v>637</v>
      </c>
      <c r="C159" s="28" t="s">
        <v>1537</v>
      </c>
      <c r="D159" s="27" t="s">
        <v>638</v>
      </c>
      <c r="E159" s="42">
        <v>2</v>
      </c>
      <c r="F159" s="25" t="s">
        <v>128</v>
      </c>
      <c r="G159" s="25" t="s">
        <v>128</v>
      </c>
      <c r="H159" s="25" t="s">
        <v>128</v>
      </c>
      <c r="I159" s="29" t="s">
        <v>639</v>
      </c>
      <c r="J159" s="43" t="s">
        <v>10</v>
      </c>
      <c r="K159" s="27" t="s">
        <v>24</v>
      </c>
      <c r="L159" s="29">
        <v>99.385000000000005</v>
      </c>
      <c r="M159" s="29">
        <v>99.412000000000006</v>
      </c>
      <c r="N159" s="29">
        <v>4.0573703741947309</v>
      </c>
      <c r="O159" s="30">
        <v>1.75</v>
      </c>
      <c r="P159" s="27" t="s">
        <v>106</v>
      </c>
      <c r="Q159" s="31">
        <v>2</v>
      </c>
      <c r="R159" s="25" t="s">
        <v>2758</v>
      </c>
      <c r="S159" s="25" t="s">
        <v>128</v>
      </c>
      <c r="T159" s="25" t="s">
        <v>4374</v>
      </c>
      <c r="U159" s="25" t="s">
        <v>128</v>
      </c>
      <c r="V159" s="23" t="s">
        <v>1215</v>
      </c>
      <c r="W159" s="23" t="s">
        <v>1216</v>
      </c>
      <c r="X159" s="23" t="s">
        <v>8</v>
      </c>
      <c r="Y159" s="23" t="s">
        <v>1301</v>
      </c>
      <c r="Z159" s="23" t="s">
        <v>1276</v>
      </c>
      <c r="AA159" s="23" t="s">
        <v>107</v>
      </c>
      <c r="AB159" s="23" t="s">
        <v>2758</v>
      </c>
      <c r="AC159" s="25">
        <v>0.25479452054794521</v>
      </c>
      <c r="AD159" s="44">
        <v>300000000</v>
      </c>
      <c r="AE159" s="33">
        <f>VLOOKUP(J159,Library!A:B,2,0)</f>
        <v>1</v>
      </c>
      <c r="AF159" s="33">
        <f>VLOOKUP(J159,Library!A:G,7,0)</f>
        <v>3</v>
      </c>
      <c r="AG159" s="28">
        <f>VLOOKUP(V159,Library!W:X,2,0)</f>
        <v>3</v>
      </c>
      <c r="AH159" s="28">
        <f>VLOOKUP(W159,Library!Y:Z,2,0)</f>
        <v>3</v>
      </c>
      <c r="AI159" s="28" t="str">
        <f>VLOOKUP(X159,Library!AA:AB,2,0)</f>
        <v>N/A</v>
      </c>
      <c r="AJ159" s="33">
        <f>IF(MAX(AG159,AH159,AI159)=0,VLOOKUP(I159,Library!$J:$P,7,0),MAX(AG159,AH159,AI159))</f>
        <v>3</v>
      </c>
      <c r="AK159" s="33">
        <f t="shared" si="9"/>
        <v>2</v>
      </c>
      <c r="AL159" s="33">
        <f>VLOOKUP(AA159,Library!T:U,2,0)</f>
        <v>1</v>
      </c>
      <c r="AM159" s="34">
        <f t="shared" si="10"/>
        <v>2.1</v>
      </c>
      <c r="AN159" s="33">
        <f t="shared" si="11"/>
        <v>2</v>
      </c>
      <c r="AO159" s="28" t="s">
        <v>136</v>
      </c>
      <c r="AP159" s="25" t="s">
        <v>128</v>
      </c>
      <c r="AQ159" s="28" t="s">
        <v>640</v>
      </c>
      <c r="AR159" s="28" t="s">
        <v>641</v>
      </c>
      <c r="AS159" s="28" t="s">
        <v>642</v>
      </c>
      <c r="AT159" s="23" t="s">
        <v>113</v>
      </c>
      <c r="AU159" s="23" t="s">
        <v>114</v>
      </c>
      <c r="AV159" s="25" t="s">
        <v>128</v>
      </c>
      <c r="AW159" s="25" t="s">
        <v>128</v>
      </c>
      <c r="AX159" s="25" t="s">
        <v>128</v>
      </c>
      <c r="AY159" s="25" t="s">
        <v>128</v>
      </c>
      <c r="AZ159" s="25" t="s">
        <v>128</v>
      </c>
      <c r="BA159" s="25" t="s">
        <v>128</v>
      </c>
      <c r="BB159" s="25" t="s">
        <v>128</v>
      </c>
      <c r="BC159" s="25" t="s">
        <v>128</v>
      </c>
      <c r="BD159" s="25" t="s">
        <v>128</v>
      </c>
      <c r="BE159" s="25" t="s">
        <v>128</v>
      </c>
      <c r="BF159" s="25" t="s">
        <v>128</v>
      </c>
      <c r="BG159" s="25" t="s">
        <v>128</v>
      </c>
      <c r="BH159" s="25" t="s">
        <v>113</v>
      </c>
      <c r="BI159" s="23" t="s">
        <v>128</v>
      </c>
      <c r="BJ159" t="s">
        <v>1348</v>
      </c>
      <c r="BK159" s="27" t="s">
        <v>637</v>
      </c>
      <c r="BL159" s="27"/>
    </row>
    <row r="160" spans="1:64" ht="15">
      <c r="A160" s="28">
        <v>209</v>
      </c>
      <c r="B160" s="27" t="s">
        <v>643</v>
      </c>
      <c r="C160" s="28" t="s">
        <v>1538</v>
      </c>
      <c r="D160" s="27" t="s">
        <v>644</v>
      </c>
      <c r="E160" s="42">
        <v>5</v>
      </c>
      <c r="F160" s="25" t="s">
        <v>109</v>
      </c>
      <c r="G160" s="25" t="s">
        <v>109</v>
      </c>
      <c r="H160" s="25" t="s">
        <v>128</v>
      </c>
      <c r="I160" s="29" t="s">
        <v>645</v>
      </c>
      <c r="J160" s="43" t="s">
        <v>18</v>
      </c>
      <c r="K160" s="27" t="s">
        <v>25</v>
      </c>
      <c r="L160" s="29">
        <v>100.07599999999999</v>
      </c>
      <c r="M160" s="29">
        <v>100.18600000000001</v>
      </c>
      <c r="N160" s="29">
        <v>9.4383827903727635</v>
      </c>
      <c r="O160" s="30">
        <v>6.125</v>
      </c>
      <c r="P160" s="27" t="s">
        <v>126</v>
      </c>
      <c r="Q160" s="31">
        <v>2</v>
      </c>
      <c r="R160" s="25" t="s">
        <v>4411</v>
      </c>
      <c r="S160" s="25" t="s">
        <v>109</v>
      </c>
      <c r="T160" s="25" t="s">
        <v>650</v>
      </c>
      <c r="U160" s="25" t="s">
        <v>128</v>
      </c>
      <c r="V160" s="23" t="s">
        <v>8</v>
      </c>
      <c r="W160" s="23" t="s">
        <v>8</v>
      </c>
      <c r="X160" s="23" t="s">
        <v>8</v>
      </c>
      <c r="Y160" s="23" t="s">
        <v>1344</v>
      </c>
      <c r="Z160" s="23" t="s">
        <v>113</v>
      </c>
      <c r="AA160" s="23" t="s">
        <v>107</v>
      </c>
      <c r="AB160" s="23" t="s">
        <v>113</v>
      </c>
      <c r="AC160" s="25" t="s">
        <v>113</v>
      </c>
      <c r="AD160" s="44">
        <v>750000000</v>
      </c>
      <c r="AE160" s="33">
        <f>VLOOKUP(J160,Library!A:B,2,0)</f>
        <v>5</v>
      </c>
      <c r="AF160" s="33">
        <f>VLOOKUP(J160,Library!A:G,7,0)</f>
        <v>3</v>
      </c>
      <c r="AG160" s="28" t="str">
        <f>VLOOKUP(V160,Library!W:X,2,0)</f>
        <v>N/A</v>
      </c>
      <c r="AH160" s="28" t="str">
        <f>VLOOKUP(W160,Library!Y:Z,2,0)</f>
        <v>N/A</v>
      </c>
      <c r="AI160" s="28" t="str">
        <f>VLOOKUP(X160,Library!AA:AB,2,0)</f>
        <v>N/A</v>
      </c>
      <c r="AJ160" s="33">
        <f>IF(MAX(AG160,AH160,AI160)=0,VLOOKUP(I160,Library!$J:$P,7,0),MAX(AG160,AH160,AI160))</f>
        <v>3</v>
      </c>
      <c r="AK160" s="33">
        <f t="shared" si="9"/>
        <v>5</v>
      </c>
      <c r="AL160" s="33">
        <f>VLOOKUP(AA160,Library!T:U,2,0)</f>
        <v>1</v>
      </c>
      <c r="AM160" s="34">
        <f t="shared" si="10"/>
        <v>3.8</v>
      </c>
      <c r="AN160" s="33">
        <f t="shared" si="11"/>
        <v>5</v>
      </c>
      <c r="AO160" s="28" t="s">
        <v>646</v>
      </c>
      <c r="AP160" s="25" t="s">
        <v>128</v>
      </c>
      <c r="AQ160" s="28" t="s">
        <v>647</v>
      </c>
      <c r="AR160" s="28" t="s">
        <v>648</v>
      </c>
      <c r="AS160" s="28" t="s">
        <v>649</v>
      </c>
      <c r="AT160" s="23" t="s">
        <v>650</v>
      </c>
      <c r="AU160" s="23" t="s">
        <v>130</v>
      </c>
      <c r="AV160" s="25" t="s">
        <v>128</v>
      </c>
      <c r="AW160" s="25" t="s">
        <v>109</v>
      </c>
      <c r="AX160" s="25" t="s">
        <v>128</v>
      </c>
      <c r="AY160" s="25" t="s">
        <v>128</v>
      </c>
      <c r="AZ160" s="25" t="s">
        <v>128</v>
      </c>
      <c r="BA160" s="25" t="s">
        <v>109</v>
      </c>
      <c r="BB160" s="25" t="s">
        <v>128</v>
      </c>
      <c r="BC160" s="25" t="s">
        <v>109</v>
      </c>
      <c r="BD160" s="25" t="s">
        <v>109</v>
      </c>
      <c r="BE160" s="25" t="s">
        <v>109</v>
      </c>
      <c r="BF160" s="25" t="s">
        <v>128</v>
      </c>
      <c r="BG160" s="25" t="s">
        <v>128</v>
      </c>
      <c r="BH160" s="25" t="s">
        <v>113</v>
      </c>
      <c r="BI160" s="23" t="s">
        <v>128</v>
      </c>
      <c r="BJ160" t="s">
        <v>1277</v>
      </c>
      <c r="BK160" s="27" t="s">
        <v>643</v>
      </c>
      <c r="BL160" s="27"/>
    </row>
    <row r="161" spans="1:64" ht="15">
      <c r="A161" s="28">
        <v>211</v>
      </c>
      <c r="B161" s="27" t="s">
        <v>651</v>
      </c>
      <c r="C161" s="28" t="s">
        <v>1539</v>
      </c>
      <c r="D161" s="27" t="s">
        <v>652</v>
      </c>
      <c r="E161" s="42">
        <v>5</v>
      </c>
      <c r="F161" s="25" t="s">
        <v>109</v>
      </c>
      <c r="G161" s="25" t="s">
        <v>109</v>
      </c>
      <c r="H161" s="25" t="s">
        <v>128</v>
      </c>
      <c r="I161" s="29" t="s">
        <v>653</v>
      </c>
      <c r="J161" s="43" t="s">
        <v>18</v>
      </c>
      <c r="K161" s="27" t="s">
        <v>25</v>
      </c>
      <c r="L161" s="29">
        <v>100.298</v>
      </c>
      <c r="M161" s="29">
        <v>100.49299999999999</v>
      </c>
      <c r="N161" s="29">
        <v>6.8374651862142892</v>
      </c>
      <c r="O161" s="30">
        <v>5</v>
      </c>
      <c r="P161" s="27" t="s">
        <v>126</v>
      </c>
      <c r="Q161" s="31">
        <v>2</v>
      </c>
      <c r="R161" s="25" t="s">
        <v>4412</v>
      </c>
      <c r="S161" s="25" t="s">
        <v>109</v>
      </c>
      <c r="T161" s="25" t="s">
        <v>657</v>
      </c>
      <c r="U161" s="25" t="s">
        <v>128</v>
      </c>
      <c r="V161" s="23" t="s">
        <v>1224</v>
      </c>
      <c r="W161" s="23" t="s">
        <v>1225</v>
      </c>
      <c r="X161" s="23" t="s">
        <v>1224</v>
      </c>
      <c r="Y161" s="23" t="s">
        <v>1344</v>
      </c>
      <c r="Z161" s="23" t="s">
        <v>113</v>
      </c>
      <c r="AA161" s="23" t="s">
        <v>107</v>
      </c>
      <c r="AB161" s="23" t="s">
        <v>113</v>
      </c>
      <c r="AC161" s="25" t="s">
        <v>113</v>
      </c>
      <c r="AD161" s="44">
        <v>1250000000</v>
      </c>
      <c r="AE161" s="33">
        <f>VLOOKUP(J161,Library!A:B,2,0)</f>
        <v>5</v>
      </c>
      <c r="AF161" s="33">
        <f>VLOOKUP(J161,Library!A:G,7,0)</f>
        <v>3</v>
      </c>
      <c r="AG161" s="28">
        <f>VLOOKUP(V161,Library!W:X,2,0)</f>
        <v>4</v>
      </c>
      <c r="AH161" s="28">
        <f>VLOOKUP(W161,Library!Y:Z,2,0)</f>
        <v>4</v>
      </c>
      <c r="AI161" s="28">
        <f>VLOOKUP(X161,Library!AA:AB,2,0)</f>
        <v>4</v>
      </c>
      <c r="AJ161" s="33">
        <f>IF(MAX(AG161,AH161,AI161)=0,VLOOKUP(I161,Library!$J:$P,7,0),MAX(AG161,AH161,AI161))</f>
        <v>4</v>
      </c>
      <c r="AK161" s="33">
        <f t="shared" si="9"/>
        <v>5</v>
      </c>
      <c r="AL161" s="33">
        <f>VLOOKUP(AA161,Library!T:U,2,0)</f>
        <v>1</v>
      </c>
      <c r="AM161" s="34">
        <f t="shared" si="10"/>
        <v>4.05</v>
      </c>
      <c r="AN161" s="33">
        <f t="shared" si="11"/>
        <v>5</v>
      </c>
      <c r="AO161" s="28" t="s">
        <v>136</v>
      </c>
      <c r="AP161" s="25" t="s">
        <v>128</v>
      </c>
      <c r="AQ161" s="28" t="s">
        <v>654</v>
      </c>
      <c r="AR161" s="28" t="s">
        <v>655</v>
      </c>
      <c r="AS161" s="28" t="s">
        <v>656</v>
      </c>
      <c r="AT161" s="23" t="s">
        <v>657</v>
      </c>
      <c r="AU161" s="23" t="s">
        <v>130</v>
      </c>
      <c r="AV161" s="25" t="s">
        <v>128</v>
      </c>
      <c r="AW161" s="25" t="s">
        <v>109</v>
      </c>
      <c r="AX161" s="25" t="s">
        <v>128</v>
      </c>
      <c r="AY161" s="25" t="s">
        <v>128</v>
      </c>
      <c r="AZ161" s="25" t="s">
        <v>128</v>
      </c>
      <c r="BA161" s="25" t="s">
        <v>109</v>
      </c>
      <c r="BB161" s="25" t="s">
        <v>128</v>
      </c>
      <c r="BC161" s="25" t="s">
        <v>109</v>
      </c>
      <c r="BD161" s="25" t="s">
        <v>109</v>
      </c>
      <c r="BE161" s="25" t="s">
        <v>109</v>
      </c>
      <c r="BF161" s="25" t="s">
        <v>109</v>
      </c>
      <c r="BG161" s="25" t="s">
        <v>128</v>
      </c>
      <c r="BH161" s="25" t="s">
        <v>113</v>
      </c>
      <c r="BI161" s="23" t="s">
        <v>128</v>
      </c>
      <c r="BJ161" t="s">
        <v>1277</v>
      </c>
      <c r="BK161" s="27" t="s">
        <v>651</v>
      </c>
      <c r="BL161" s="27"/>
    </row>
    <row r="162" spans="1:64" ht="15">
      <c r="A162" s="28">
        <v>212</v>
      </c>
      <c r="B162" s="27" t="s">
        <v>658</v>
      </c>
      <c r="C162" s="28" t="s">
        <v>1540</v>
      </c>
      <c r="D162" s="27" t="s">
        <v>659</v>
      </c>
      <c r="E162" s="42">
        <v>5</v>
      </c>
      <c r="F162" s="25" t="s">
        <v>109</v>
      </c>
      <c r="G162" s="25" t="s">
        <v>109</v>
      </c>
      <c r="H162" s="25" t="s">
        <v>128</v>
      </c>
      <c r="I162" s="29" t="s">
        <v>660</v>
      </c>
      <c r="J162" s="43" t="s">
        <v>18</v>
      </c>
      <c r="K162" s="27" t="s">
        <v>25</v>
      </c>
      <c r="L162" s="29">
        <v>100.78</v>
      </c>
      <c r="M162" s="29">
        <v>100.91800000000001</v>
      </c>
      <c r="N162" s="29">
        <v>9.1982478081919918</v>
      </c>
      <c r="O162" s="30">
        <v>6.75</v>
      </c>
      <c r="P162" s="27" t="s">
        <v>126</v>
      </c>
      <c r="Q162" s="31">
        <v>2</v>
      </c>
      <c r="R162" s="25" t="s">
        <v>665</v>
      </c>
      <c r="S162" s="25" t="s">
        <v>109</v>
      </c>
      <c r="T162" s="25" t="s">
        <v>665</v>
      </c>
      <c r="U162" s="25" t="s">
        <v>128</v>
      </c>
      <c r="V162" s="23" t="s">
        <v>1224</v>
      </c>
      <c r="W162" s="23" t="s">
        <v>1225</v>
      </c>
      <c r="X162" s="23" t="s">
        <v>1224</v>
      </c>
      <c r="Y162" s="23" t="s">
        <v>1344</v>
      </c>
      <c r="Z162" s="23" t="s">
        <v>113</v>
      </c>
      <c r="AA162" s="23" t="s">
        <v>107</v>
      </c>
      <c r="AB162" s="23" t="s">
        <v>113</v>
      </c>
      <c r="AC162" s="25" t="s">
        <v>113</v>
      </c>
      <c r="AD162" s="44">
        <v>1000000000</v>
      </c>
      <c r="AE162" s="33">
        <f>VLOOKUP(J162,Library!A:B,2,0)</f>
        <v>5</v>
      </c>
      <c r="AF162" s="33">
        <f>VLOOKUP(J162,Library!A:G,7,0)</f>
        <v>3</v>
      </c>
      <c r="AG162" s="28">
        <f>VLOOKUP(V162,Library!W:X,2,0)</f>
        <v>4</v>
      </c>
      <c r="AH162" s="28">
        <f>VLOOKUP(W162,Library!Y:Z,2,0)</f>
        <v>4</v>
      </c>
      <c r="AI162" s="28">
        <f>VLOOKUP(X162,Library!AA:AB,2,0)</f>
        <v>4</v>
      </c>
      <c r="AJ162" s="33">
        <f>IF(MAX(AG162,AH162,AI162)=0,VLOOKUP(I162,Library!$J:$P,7,0),MAX(AG162,AH162,AI162))</f>
        <v>4</v>
      </c>
      <c r="AK162" s="33">
        <f t="shared" si="9"/>
        <v>5</v>
      </c>
      <c r="AL162" s="33">
        <f>VLOOKUP(AA162,Library!T:U,2,0)</f>
        <v>1</v>
      </c>
      <c r="AM162" s="34">
        <f t="shared" si="10"/>
        <v>4.05</v>
      </c>
      <c r="AN162" s="33">
        <f t="shared" si="11"/>
        <v>5</v>
      </c>
      <c r="AO162" s="28" t="s">
        <v>661</v>
      </c>
      <c r="AP162" s="25" t="s">
        <v>128</v>
      </c>
      <c r="AQ162" s="28" t="s">
        <v>662</v>
      </c>
      <c r="AR162" s="28" t="s">
        <v>663</v>
      </c>
      <c r="AS162" s="28" t="s">
        <v>664</v>
      </c>
      <c r="AT162" s="23" t="s">
        <v>665</v>
      </c>
      <c r="AU162" s="23" t="s">
        <v>130</v>
      </c>
      <c r="AV162" s="25" t="s">
        <v>128</v>
      </c>
      <c r="AW162" s="25" t="s">
        <v>109</v>
      </c>
      <c r="AX162" s="25" t="s">
        <v>128</v>
      </c>
      <c r="AY162" s="25" t="s">
        <v>128</v>
      </c>
      <c r="AZ162" s="25" t="s">
        <v>128</v>
      </c>
      <c r="BA162" s="25" t="s">
        <v>109</v>
      </c>
      <c r="BB162" s="25" t="s">
        <v>128</v>
      </c>
      <c r="BC162" s="25" t="s">
        <v>109</v>
      </c>
      <c r="BD162" s="25" t="s">
        <v>109</v>
      </c>
      <c r="BE162" s="25" t="s">
        <v>109</v>
      </c>
      <c r="BF162" s="25" t="s">
        <v>109</v>
      </c>
      <c r="BG162" s="25" t="s">
        <v>128</v>
      </c>
      <c r="BH162" s="25" t="s">
        <v>113</v>
      </c>
      <c r="BI162" s="23" t="s">
        <v>128</v>
      </c>
      <c r="BJ162" t="s">
        <v>1277</v>
      </c>
      <c r="BK162" s="27" t="s">
        <v>658</v>
      </c>
      <c r="BL162" s="27"/>
    </row>
    <row r="163" spans="1:64" ht="15">
      <c r="A163" s="28">
        <v>215</v>
      </c>
      <c r="B163" s="27" t="s">
        <v>672</v>
      </c>
      <c r="C163" s="28" t="s">
        <v>1541</v>
      </c>
      <c r="D163" s="27" t="s">
        <v>666</v>
      </c>
      <c r="E163" s="42">
        <v>5</v>
      </c>
      <c r="F163" s="25" t="s">
        <v>109</v>
      </c>
      <c r="G163" s="25" t="s">
        <v>109</v>
      </c>
      <c r="H163" s="25" t="s">
        <v>128</v>
      </c>
      <c r="I163" s="29" t="s">
        <v>667</v>
      </c>
      <c r="J163" s="43" t="s">
        <v>18</v>
      </c>
      <c r="K163" s="27" t="s">
        <v>25</v>
      </c>
      <c r="L163" s="29">
        <v>99.909000000000006</v>
      </c>
      <c r="M163" s="29">
        <v>99.984999999999999</v>
      </c>
      <c r="N163" s="29">
        <v>6.892644756239088</v>
      </c>
      <c r="O163" s="30">
        <v>4</v>
      </c>
      <c r="P163" s="27" t="s">
        <v>126</v>
      </c>
      <c r="Q163" s="31">
        <v>2</v>
      </c>
      <c r="R163" s="25" t="s">
        <v>673</v>
      </c>
      <c r="S163" s="25" t="s">
        <v>109</v>
      </c>
      <c r="T163" s="25" t="s">
        <v>673</v>
      </c>
      <c r="U163" s="25" t="s">
        <v>128</v>
      </c>
      <c r="V163" s="23" t="s">
        <v>8</v>
      </c>
      <c r="W163" s="23" t="s">
        <v>1229</v>
      </c>
      <c r="X163" s="23" t="s">
        <v>1224</v>
      </c>
      <c r="Y163" s="23" t="s">
        <v>1344</v>
      </c>
      <c r="Z163" s="23" t="s">
        <v>113</v>
      </c>
      <c r="AA163" s="23" t="s">
        <v>107</v>
      </c>
      <c r="AB163" s="23" t="s">
        <v>113</v>
      </c>
      <c r="AC163" s="25" t="s">
        <v>113</v>
      </c>
      <c r="AD163" s="44">
        <v>1000000000</v>
      </c>
      <c r="AE163" s="33">
        <f>VLOOKUP(J163,Library!A:B,2,0)</f>
        <v>5</v>
      </c>
      <c r="AF163" s="33">
        <f>VLOOKUP(J163,Library!A:G,7,0)</f>
        <v>3</v>
      </c>
      <c r="AG163" s="28" t="str">
        <f>VLOOKUP(V163,Library!W:X,2,0)</f>
        <v>N/A</v>
      </c>
      <c r="AH163" s="28">
        <f>VLOOKUP(W163,Library!Y:Z,2,0)</f>
        <v>4</v>
      </c>
      <c r="AI163" s="28">
        <f>VLOOKUP(X163,Library!AA:AB,2,0)</f>
        <v>4</v>
      </c>
      <c r="AJ163" s="33">
        <f>IF(MAX(AG163,AH163,AI163)=0,VLOOKUP(I163,Library!$J:$P,7,0),MAX(AG163,AH163,AI163))</f>
        <v>4</v>
      </c>
      <c r="AK163" s="33">
        <f t="shared" si="9"/>
        <v>5</v>
      </c>
      <c r="AL163" s="33">
        <f>VLOOKUP(AA163,Library!T:U,2,0)</f>
        <v>1</v>
      </c>
      <c r="AM163" s="34">
        <f t="shared" si="10"/>
        <v>4.05</v>
      </c>
      <c r="AN163" s="33">
        <f t="shared" si="11"/>
        <v>5</v>
      </c>
      <c r="AO163" s="28" t="s">
        <v>668</v>
      </c>
      <c r="AP163" s="25" t="s">
        <v>128</v>
      </c>
      <c r="AQ163" s="28" t="s">
        <v>669</v>
      </c>
      <c r="AR163" s="28" t="s">
        <v>670</v>
      </c>
      <c r="AS163" s="28" t="s">
        <v>671</v>
      </c>
      <c r="AT163" s="23" t="s">
        <v>673</v>
      </c>
      <c r="AU163" s="23" t="s">
        <v>130</v>
      </c>
      <c r="AV163" s="25" t="s">
        <v>128</v>
      </c>
      <c r="AW163" s="25" t="s">
        <v>109</v>
      </c>
      <c r="AX163" s="25" t="s">
        <v>128</v>
      </c>
      <c r="AY163" s="25" t="s">
        <v>128</v>
      </c>
      <c r="AZ163" s="25" t="s">
        <v>128</v>
      </c>
      <c r="BA163" s="25" t="s">
        <v>109</v>
      </c>
      <c r="BB163" s="25" t="s">
        <v>128</v>
      </c>
      <c r="BC163" s="25" t="s">
        <v>109</v>
      </c>
      <c r="BD163" s="25" t="s">
        <v>109</v>
      </c>
      <c r="BE163" s="25" t="s">
        <v>109</v>
      </c>
      <c r="BF163" s="25" t="s">
        <v>109</v>
      </c>
      <c r="BG163" s="25" t="s">
        <v>128</v>
      </c>
      <c r="BH163" s="25" t="s">
        <v>113</v>
      </c>
      <c r="BI163" s="23" t="s">
        <v>128</v>
      </c>
      <c r="BJ163" t="s">
        <v>1277</v>
      </c>
      <c r="BK163" s="27" t="s">
        <v>672</v>
      </c>
      <c r="BL163" s="27"/>
    </row>
    <row r="164" spans="1:64" ht="15">
      <c r="A164" s="28">
        <v>216</v>
      </c>
      <c r="B164" s="27" t="s">
        <v>674</v>
      </c>
      <c r="C164" s="28" t="s">
        <v>1542</v>
      </c>
      <c r="D164" s="27" t="s">
        <v>666</v>
      </c>
      <c r="E164" s="42">
        <v>5</v>
      </c>
      <c r="F164" s="25" t="s">
        <v>109</v>
      </c>
      <c r="G164" s="25" t="s">
        <v>109</v>
      </c>
      <c r="H164" s="25" t="s">
        <v>128</v>
      </c>
      <c r="I164" s="29" t="s">
        <v>667</v>
      </c>
      <c r="J164" s="43" t="s">
        <v>18</v>
      </c>
      <c r="K164" s="27" t="s">
        <v>25</v>
      </c>
      <c r="L164" s="29">
        <v>101.199</v>
      </c>
      <c r="M164" s="29">
        <v>101.34699999999999</v>
      </c>
      <c r="N164" s="29">
        <v>7.6611161299892485</v>
      </c>
      <c r="O164" s="30">
        <v>6</v>
      </c>
      <c r="P164" s="27" t="s">
        <v>126</v>
      </c>
      <c r="Q164" s="31">
        <v>2</v>
      </c>
      <c r="R164" s="25" t="s">
        <v>4381</v>
      </c>
      <c r="S164" s="25" t="s">
        <v>109</v>
      </c>
      <c r="T164" s="25" t="s">
        <v>675</v>
      </c>
      <c r="U164" s="25" t="s">
        <v>128</v>
      </c>
      <c r="V164" s="23" t="s">
        <v>8</v>
      </c>
      <c r="W164" s="23" t="s">
        <v>1229</v>
      </c>
      <c r="X164" s="23" t="s">
        <v>1224</v>
      </c>
      <c r="Y164" s="23" t="s">
        <v>1344</v>
      </c>
      <c r="Z164" s="23" t="s">
        <v>113</v>
      </c>
      <c r="AA164" s="23" t="s">
        <v>107</v>
      </c>
      <c r="AB164" s="23" t="s">
        <v>113</v>
      </c>
      <c r="AC164" s="25" t="s">
        <v>113</v>
      </c>
      <c r="AD164" s="44">
        <v>3000000000</v>
      </c>
      <c r="AE164" s="33">
        <f>VLOOKUP(J164,Library!A:B,2,0)</f>
        <v>5</v>
      </c>
      <c r="AF164" s="33">
        <f>VLOOKUP(J164,Library!A:G,7,0)</f>
        <v>3</v>
      </c>
      <c r="AG164" s="28" t="str">
        <f>VLOOKUP(V164,Library!W:X,2,0)</f>
        <v>N/A</v>
      </c>
      <c r="AH164" s="28">
        <f>VLOOKUP(W164,Library!Y:Z,2,0)</f>
        <v>4</v>
      </c>
      <c r="AI164" s="28">
        <f>VLOOKUP(X164,Library!AA:AB,2,0)</f>
        <v>4</v>
      </c>
      <c r="AJ164" s="33">
        <f>IF(MAX(AG164,AH164,AI164)=0,VLOOKUP(I164,Library!$J:$P,7,0),MAX(AG164,AH164,AI164))</f>
        <v>4</v>
      </c>
      <c r="AK164" s="33">
        <f t="shared" si="9"/>
        <v>5</v>
      </c>
      <c r="AL164" s="33">
        <f>VLOOKUP(AA164,Library!T:U,2,0)</f>
        <v>1</v>
      </c>
      <c r="AM164" s="34">
        <f t="shared" si="10"/>
        <v>4.05</v>
      </c>
      <c r="AN164" s="33">
        <f t="shared" si="11"/>
        <v>5</v>
      </c>
      <c r="AO164" s="28" t="s">
        <v>136</v>
      </c>
      <c r="AP164" s="25" t="s">
        <v>128</v>
      </c>
      <c r="AQ164" s="28" t="s">
        <v>669</v>
      </c>
      <c r="AR164" s="28" t="s">
        <v>670</v>
      </c>
      <c r="AS164" s="28" t="s">
        <v>671</v>
      </c>
      <c r="AT164" s="23" t="s">
        <v>675</v>
      </c>
      <c r="AU164" s="23" t="s">
        <v>130</v>
      </c>
      <c r="AV164" s="25" t="s">
        <v>128</v>
      </c>
      <c r="AW164" s="25" t="s">
        <v>109</v>
      </c>
      <c r="AX164" s="25" t="s">
        <v>128</v>
      </c>
      <c r="AY164" s="25" t="s">
        <v>128</v>
      </c>
      <c r="AZ164" s="25" t="s">
        <v>128</v>
      </c>
      <c r="BA164" s="25" t="s">
        <v>109</v>
      </c>
      <c r="BB164" s="25" t="s">
        <v>128</v>
      </c>
      <c r="BC164" s="25" t="s">
        <v>109</v>
      </c>
      <c r="BD164" s="25" t="s">
        <v>109</v>
      </c>
      <c r="BE164" s="25" t="s">
        <v>109</v>
      </c>
      <c r="BF164" s="25" t="s">
        <v>109</v>
      </c>
      <c r="BG164" s="25" t="s">
        <v>128</v>
      </c>
      <c r="BH164" s="25" t="s">
        <v>113</v>
      </c>
      <c r="BI164" s="23" t="s">
        <v>128</v>
      </c>
      <c r="BJ164" t="s">
        <v>1277</v>
      </c>
      <c r="BK164" s="27" t="s">
        <v>674</v>
      </c>
      <c r="BL164" s="27"/>
    </row>
    <row r="165" spans="1:64" ht="15">
      <c r="A165" s="28">
        <v>217</v>
      </c>
      <c r="B165" s="27" t="s">
        <v>676</v>
      </c>
      <c r="C165" s="28" t="s">
        <v>1543</v>
      </c>
      <c r="D165" s="27" t="s">
        <v>666</v>
      </c>
      <c r="E165" s="42">
        <v>5</v>
      </c>
      <c r="F165" s="25" t="s">
        <v>109</v>
      </c>
      <c r="G165" s="25" t="s">
        <v>109</v>
      </c>
      <c r="H165" s="25" t="s">
        <v>128</v>
      </c>
      <c r="I165" s="29" t="s">
        <v>667</v>
      </c>
      <c r="J165" s="43" t="s">
        <v>18</v>
      </c>
      <c r="K165" s="27" t="s">
        <v>25</v>
      </c>
      <c r="L165" s="29">
        <v>102.224</v>
      </c>
      <c r="M165" s="29">
        <v>102.39</v>
      </c>
      <c r="N165" s="29">
        <v>7.4392655182493295</v>
      </c>
      <c r="O165" s="30">
        <v>6.5</v>
      </c>
      <c r="P165" s="27" t="s">
        <v>126</v>
      </c>
      <c r="Q165" s="31">
        <v>2</v>
      </c>
      <c r="R165" s="25" t="s">
        <v>2790</v>
      </c>
      <c r="S165" s="25" t="s">
        <v>109</v>
      </c>
      <c r="T165" s="25" t="s">
        <v>677</v>
      </c>
      <c r="U165" s="25" t="s">
        <v>128</v>
      </c>
      <c r="V165" s="23" t="s">
        <v>8</v>
      </c>
      <c r="W165" s="23" t="s">
        <v>1229</v>
      </c>
      <c r="X165" s="23" t="s">
        <v>1224</v>
      </c>
      <c r="Y165" s="23" t="s">
        <v>1344</v>
      </c>
      <c r="Z165" s="23" t="s">
        <v>113</v>
      </c>
      <c r="AA165" s="23" t="s">
        <v>107</v>
      </c>
      <c r="AB165" s="23" t="s">
        <v>113</v>
      </c>
      <c r="AC165" s="25" t="s">
        <v>113</v>
      </c>
      <c r="AD165" s="44">
        <v>1800000000</v>
      </c>
      <c r="AE165" s="33">
        <f>VLOOKUP(J165,Library!A:B,2,0)</f>
        <v>5</v>
      </c>
      <c r="AF165" s="33">
        <f>VLOOKUP(J165,Library!A:G,7,0)</f>
        <v>3</v>
      </c>
      <c r="AG165" s="28" t="str">
        <f>VLOOKUP(V165,Library!W:X,2,0)</f>
        <v>N/A</v>
      </c>
      <c r="AH165" s="28">
        <f>VLOOKUP(W165,Library!Y:Z,2,0)</f>
        <v>4</v>
      </c>
      <c r="AI165" s="28">
        <f>VLOOKUP(X165,Library!AA:AB,2,0)</f>
        <v>4</v>
      </c>
      <c r="AJ165" s="33">
        <f>IF(MAX(AG165,AH165,AI165)=0,VLOOKUP(I165,Library!$J:$P,7,0),MAX(AG165,AH165,AI165))</f>
        <v>4</v>
      </c>
      <c r="AK165" s="33">
        <f t="shared" si="9"/>
        <v>5</v>
      </c>
      <c r="AL165" s="33">
        <f>VLOOKUP(AA165,Library!T:U,2,0)</f>
        <v>1</v>
      </c>
      <c r="AM165" s="34">
        <f t="shared" si="10"/>
        <v>4.05</v>
      </c>
      <c r="AN165" s="33">
        <f t="shared" si="11"/>
        <v>5</v>
      </c>
      <c r="AO165" s="28" t="s">
        <v>668</v>
      </c>
      <c r="AP165" s="25" t="s">
        <v>128</v>
      </c>
      <c r="AQ165" s="28" t="s">
        <v>669</v>
      </c>
      <c r="AR165" s="28" t="s">
        <v>670</v>
      </c>
      <c r="AS165" s="28" t="s">
        <v>671</v>
      </c>
      <c r="AT165" s="23" t="s">
        <v>677</v>
      </c>
      <c r="AU165" s="23" t="s">
        <v>130</v>
      </c>
      <c r="AV165" s="25" t="s">
        <v>128</v>
      </c>
      <c r="AW165" s="25" t="s">
        <v>109</v>
      </c>
      <c r="AX165" s="25" t="s">
        <v>128</v>
      </c>
      <c r="AY165" s="25" t="s">
        <v>128</v>
      </c>
      <c r="AZ165" s="25" t="s">
        <v>128</v>
      </c>
      <c r="BA165" s="25" t="s">
        <v>109</v>
      </c>
      <c r="BB165" s="25" t="s">
        <v>128</v>
      </c>
      <c r="BC165" s="25" t="s">
        <v>109</v>
      </c>
      <c r="BD165" s="25" t="s">
        <v>109</v>
      </c>
      <c r="BE165" s="25" t="s">
        <v>109</v>
      </c>
      <c r="BF165" s="25" t="s">
        <v>109</v>
      </c>
      <c r="BG165" s="25" t="s">
        <v>128</v>
      </c>
      <c r="BH165" s="25" t="s">
        <v>113</v>
      </c>
      <c r="BI165" s="23" t="s">
        <v>128</v>
      </c>
      <c r="BJ165" t="s">
        <v>1277</v>
      </c>
      <c r="BK165" s="27" t="s">
        <v>676</v>
      </c>
      <c r="BL165" s="27"/>
    </row>
    <row r="166" spans="1:64" ht="15">
      <c r="A166" s="28">
        <v>218</v>
      </c>
      <c r="B166" s="27" t="s">
        <v>678</v>
      </c>
      <c r="C166" s="28" t="s">
        <v>1544</v>
      </c>
      <c r="D166" s="27" t="s">
        <v>666</v>
      </c>
      <c r="E166" s="42">
        <v>5</v>
      </c>
      <c r="F166" s="25" t="s">
        <v>109</v>
      </c>
      <c r="G166" s="25" t="s">
        <v>109</v>
      </c>
      <c r="H166" s="25" t="s">
        <v>128</v>
      </c>
      <c r="I166" s="29" t="s">
        <v>667</v>
      </c>
      <c r="J166" s="43" t="s">
        <v>18</v>
      </c>
      <c r="K166" s="27" t="s">
        <v>25</v>
      </c>
      <c r="L166" s="29">
        <v>105.145</v>
      </c>
      <c r="M166" s="29">
        <v>105.245</v>
      </c>
      <c r="N166" s="29">
        <v>7.323008423531193</v>
      </c>
      <c r="O166" s="30">
        <v>8</v>
      </c>
      <c r="P166" s="27" t="s">
        <v>126</v>
      </c>
      <c r="Q166" s="31">
        <v>2</v>
      </c>
      <c r="R166" s="25" t="s">
        <v>4413</v>
      </c>
      <c r="S166" s="25" t="s">
        <v>109</v>
      </c>
      <c r="T166" s="25" t="s">
        <v>679</v>
      </c>
      <c r="U166" s="25" t="s">
        <v>128</v>
      </c>
      <c r="V166" s="23" t="s">
        <v>8</v>
      </c>
      <c r="W166" s="23" t="s">
        <v>1229</v>
      </c>
      <c r="X166" s="23" t="s">
        <v>1224</v>
      </c>
      <c r="Y166" s="23" t="s">
        <v>1344</v>
      </c>
      <c r="Z166" s="23" t="s">
        <v>113</v>
      </c>
      <c r="AA166" s="23" t="s">
        <v>107</v>
      </c>
      <c r="AB166" s="23" t="s">
        <v>113</v>
      </c>
      <c r="AC166" s="25" t="s">
        <v>113</v>
      </c>
      <c r="AD166" s="44">
        <v>2000000000</v>
      </c>
      <c r="AE166" s="33">
        <f>VLOOKUP(J166,Library!A:B,2,0)</f>
        <v>5</v>
      </c>
      <c r="AF166" s="33">
        <f>VLOOKUP(J166,Library!A:G,7,0)</f>
        <v>3</v>
      </c>
      <c r="AG166" s="28" t="str">
        <f>VLOOKUP(V166,Library!W:X,2,0)</f>
        <v>N/A</v>
      </c>
      <c r="AH166" s="28">
        <f>VLOOKUP(W166,Library!Y:Z,2,0)</f>
        <v>4</v>
      </c>
      <c r="AI166" s="28">
        <f>VLOOKUP(X166,Library!AA:AB,2,0)</f>
        <v>4</v>
      </c>
      <c r="AJ166" s="33">
        <f>IF(MAX(AG166,AH166,AI166)=0,VLOOKUP(I166,Library!$J:$P,7,0),MAX(AG166,AH166,AI166))</f>
        <v>4</v>
      </c>
      <c r="AK166" s="33">
        <f t="shared" si="9"/>
        <v>5</v>
      </c>
      <c r="AL166" s="33">
        <f>VLOOKUP(AA166,Library!T:U,2,0)</f>
        <v>1</v>
      </c>
      <c r="AM166" s="34">
        <f t="shared" si="10"/>
        <v>4.05</v>
      </c>
      <c r="AN166" s="33">
        <f t="shared" si="11"/>
        <v>5</v>
      </c>
      <c r="AO166" s="28" t="s">
        <v>136</v>
      </c>
      <c r="AP166" s="25" t="s">
        <v>128</v>
      </c>
      <c r="AQ166" s="28" t="s">
        <v>669</v>
      </c>
      <c r="AR166" s="28" t="s">
        <v>670</v>
      </c>
      <c r="AS166" s="28" t="s">
        <v>671</v>
      </c>
      <c r="AT166" s="23" t="s">
        <v>679</v>
      </c>
      <c r="AU166" s="23" t="s">
        <v>130</v>
      </c>
      <c r="AV166" s="25" t="s">
        <v>128</v>
      </c>
      <c r="AW166" s="25" t="s">
        <v>109</v>
      </c>
      <c r="AX166" s="25" t="s">
        <v>128</v>
      </c>
      <c r="AY166" s="25" t="s">
        <v>128</v>
      </c>
      <c r="AZ166" s="25" t="s">
        <v>128</v>
      </c>
      <c r="BA166" s="25" t="s">
        <v>109</v>
      </c>
      <c r="BB166" s="25" t="s">
        <v>128</v>
      </c>
      <c r="BC166" s="25" t="s">
        <v>109</v>
      </c>
      <c r="BD166" s="25" t="s">
        <v>109</v>
      </c>
      <c r="BE166" s="25" t="s">
        <v>109</v>
      </c>
      <c r="BF166" s="25" t="s">
        <v>109</v>
      </c>
      <c r="BG166" s="25" t="s">
        <v>128</v>
      </c>
      <c r="BH166" s="25" t="s">
        <v>113</v>
      </c>
      <c r="BI166" s="23" t="s">
        <v>128</v>
      </c>
      <c r="BJ166" t="s">
        <v>1277</v>
      </c>
      <c r="BK166" s="27" t="s">
        <v>678</v>
      </c>
      <c r="BL166" s="27"/>
    </row>
    <row r="167" spans="1:64" ht="15">
      <c r="A167" s="28">
        <v>219</v>
      </c>
      <c r="B167" s="27" t="s">
        <v>680</v>
      </c>
      <c r="C167" s="28" t="s">
        <v>1545</v>
      </c>
      <c r="D167" s="27" t="s">
        <v>666</v>
      </c>
      <c r="E167" s="42">
        <v>5</v>
      </c>
      <c r="F167" s="25" t="s">
        <v>109</v>
      </c>
      <c r="G167" s="25" t="s">
        <v>109</v>
      </c>
      <c r="H167" s="25" t="s">
        <v>128</v>
      </c>
      <c r="I167" s="29" t="s">
        <v>667</v>
      </c>
      <c r="J167" s="43" t="s">
        <v>18</v>
      </c>
      <c r="K167" s="27" t="s">
        <v>25</v>
      </c>
      <c r="L167" s="29">
        <v>94.653000000000006</v>
      </c>
      <c r="M167" s="29">
        <v>94.974000000000004</v>
      </c>
      <c r="N167" s="29">
        <v>6.6558165934920668</v>
      </c>
      <c r="O167" s="30">
        <v>4.7</v>
      </c>
      <c r="P167" s="27" t="s">
        <v>126</v>
      </c>
      <c r="Q167" s="31">
        <v>2</v>
      </c>
      <c r="R167" s="25" t="s">
        <v>673</v>
      </c>
      <c r="S167" s="25" t="s">
        <v>109</v>
      </c>
      <c r="T167" s="25" t="s">
        <v>681</v>
      </c>
      <c r="U167" s="25" t="s">
        <v>128</v>
      </c>
      <c r="V167" s="23" t="s">
        <v>8</v>
      </c>
      <c r="W167" s="23" t="s">
        <v>1229</v>
      </c>
      <c r="X167" s="23" t="s">
        <v>1224</v>
      </c>
      <c r="Y167" s="23" t="s">
        <v>1344</v>
      </c>
      <c r="Z167" s="23" t="s">
        <v>113</v>
      </c>
      <c r="AA167" s="23" t="s">
        <v>107</v>
      </c>
      <c r="AB167" s="23" t="s">
        <v>113</v>
      </c>
      <c r="AC167" s="25" t="s">
        <v>113</v>
      </c>
      <c r="AD167" s="44">
        <v>1000000000</v>
      </c>
      <c r="AE167" s="33">
        <f>VLOOKUP(J167,Library!A:B,2,0)</f>
        <v>5</v>
      </c>
      <c r="AF167" s="33">
        <f>VLOOKUP(J167,Library!A:G,7,0)</f>
        <v>3</v>
      </c>
      <c r="AG167" s="28" t="str">
        <f>VLOOKUP(V167,Library!W:X,2,0)</f>
        <v>N/A</v>
      </c>
      <c r="AH167" s="28">
        <f>VLOOKUP(W167,Library!Y:Z,2,0)</f>
        <v>4</v>
      </c>
      <c r="AI167" s="28">
        <f>VLOOKUP(X167,Library!AA:AB,2,0)</f>
        <v>4</v>
      </c>
      <c r="AJ167" s="33">
        <f>IF(MAX(AG167,AH167,AI167)=0,VLOOKUP(I167,Library!$J:$P,7,0),MAX(AG167,AH167,AI167))</f>
        <v>4</v>
      </c>
      <c r="AK167" s="33">
        <f t="shared" si="9"/>
        <v>5</v>
      </c>
      <c r="AL167" s="33">
        <f>VLOOKUP(AA167,Library!T:U,2,0)</f>
        <v>1</v>
      </c>
      <c r="AM167" s="34">
        <f t="shared" si="10"/>
        <v>4.05</v>
      </c>
      <c r="AN167" s="33">
        <f t="shared" si="11"/>
        <v>5</v>
      </c>
      <c r="AO167" s="28" t="s">
        <v>136</v>
      </c>
      <c r="AP167" s="25" t="s">
        <v>128</v>
      </c>
      <c r="AQ167" s="28" t="s">
        <v>669</v>
      </c>
      <c r="AR167" s="28" t="s">
        <v>670</v>
      </c>
      <c r="AS167" s="28" t="s">
        <v>671</v>
      </c>
      <c r="AT167" s="23" t="s">
        <v>681</v>
      </c>
      <c r="AU167" s="23" t="s">
        <v>130</v>
      </c>
      <c r="AV167" s="25" t="s">
        <v>128</v>
      </c>
      <c r="AW167" s="25" t="s">
        <v>109</v>
      </c>
      <c r="AX167" s="25" t="s">
        <v>128</v>
      </c>
      <c r="AY167" s="25" t="s">
        <v>128</v>
      </c>
      <c r="AZ167" s="25" t="s">
        <v>128</v>
      </c>
      <c r="BA167" s="25" t="s">
        <v>109</v>
      </c>
      <c r="BB167" s="25" t="s">
        <v>128</v>
      </c>
      <c r="BC167" s="25" t="s">
        <v>109</v>
      </c>
      <c r="BD167" s="25" t="s">
        <v>109</v>
      </c>
      <c r="BE167" s="25" t="s">
        <v>109</v>
      </c>
      <c r="BF167" s="25" t="s">
        <v>109</v>
      </c>
      <c r="BG167" s="25" t="s">
        <v>128</v>
      </c>
      <c r="BH167" s="25" t="s">
        <v>113</v>
      </c>
      <c r="BI167" s="23" t="s">
        <v>128</v>
      </c>
      <c r="BJ167" t="s">
        <v>1277</v>
      </c>
      <c r="BK167" s="27" t="s">
        <v>680</v>
      </c>
      <c r="BL167" s="27"/>
    </row>
    <row r="168" spans="1:64" ht="15">
      <c r="A168" s="28">
        <v>221</v>
      </c>
      <c r="B168" s="27" t="s">
        <v>687</v>
      </c>
      <c r="C168" s="28" t="s">
        <v>1546</v>
      </c>
      <c r="D168" s="27" t="s">
        <v>682</v>
      </c>
      <c r="E168" s="42">
        <v>5</v>
      </c>
      <c r="F168" s="25" t="s">
        <v>109</v>
      </c>
      <c r="G168" s="25" t="s">
        <v>109</v>
      </c>
      <c r="H168" s="25" t="s">
        <v>128</v>
      </c>
      <c r="I168" s="29" t="s">
        <v>683</v>
      </c>
      <c r="J168" s="43" t="s">
        <v>18</v>
      </c>
      <c r="K168" s="27" t="s">
        <v>25</v>
      </c>
      <c r="L168" s="29">
        <v>97.203999999999994</v>
      </c>
      <c r="M168" s="29">
        <v>97.418999999999997</v>
      </c>
      <c r="N168" s="29">
        <v>6.7103084679762457</v>
      </c>
      <c r="O168" s="30">
        <v>4.75</v>
      </c>
      <c r="P168" s="27" t="s">
        <v>126</v>
      </c>
      <c r="Q168" s="31">
        <v>4</v>
      </c>
      <c r="R168" s="25" t="s">
        <v>2790</v>
      </c>
      <c r="S168" s="25" t="s">
        <v>109</v>
      </c>
      <c r="T168" s="25" t="s">
        <v>688</v>
      </c>
      <c r="U168" s="25" t="s">
        <v>128</v>
      </c>
      <c r="V168" s="23" t="s">
        <v>1228</v>
      </c>
      <c r="W168" s="23" t="s">
        <v>8</v>
      </c>
      <c r="X168" s="23" t="s">
        <v>1224</v>
      </c>
      <c r="Y168" s="23" t="s">
        <v>1344</v>
      </c>
      <c r="Z168" s="23" t="s">
        <v>113</v>
      </c>
      <c r="AA168" s="23" t="s">
        <v>107</v>
      </c>
      <c r="AB168" s="23" t="s">
        <v>113</v>
      </c>
      <c r="AC168" s="25" t="s">
        <v>113</v>
      </c>
      <c r="AD168" s="44">
        <v>1250000000</v>
      </c>
      <c r="AE168" s="33">
        <f>VLOOKUP(J168,Library!A:B,2,0)</f>
        <v>5</v>
      </c>
      <c r="AF168" s="33">
        <f>VLOOKUP(J168,Library!A:G,7,0)</f>
        <v>3</v>
      </c>
      <c r="AG168" s="28">
        <f>VLOOKUP(V168,Library!W:X,2,0)</f>
        <v>4</v>
      </c>
      <c r="AH168" s="28" t="str">
        <f>VLOOKUP(W168,Library!Y:Z,2,0)</f>
        <v>N/A</v>
      </c>
      <c r="AI168" s="28">
        <f>VLOOKUP(X168,Library!AA:AB,2,0)</f>
        <v>4</v>
      </c>
      <c r="AJ168" s="33">
        <f>IF(MAX(AG168,AH168,AI168)=0,VLOOKUP(I168,Library!$J:$P,7,0),MAX(AG168,AH168,AI168))</f>
        <v>4</v>
      </c>
      <c r="AK168" s="33">
        <f t="shared" si="9"/>
        <v>5</v>
      </c>
      <c r="AL168" s="33">
        <f>VLOOKUP(AA168,Library!T:U,2,0)</f>
        <v>1</v>
      </c>
      <c r="AM168" s="34">
        <f t="shared" si="10"/>
        <v>4.05</v>
      </c>
      <c r="AN168" s="33">
        <f t="shared" si="11"/>
        <v>5</v>
      </c>
      <c r="AO168" s="28" t="s">
        <v>136</v>
      </c>
      <c r="AP168" s="25" t="s">
        <v>128</v>
      </c>
      <c r="AQ168" s="28" t="s">
        <v>684</v>
      </c>
      <c r="AR168" s="28" t="s">
        <v>685</v>
      </c>
      <c r="AS168" s="28" t="s">
        <v>686</v>
      </c>
      <c r="AT168" s="23" t="s">
        <v>688</v>
      </c>
      <c r="AU168" s="23" t="s">
        <v>130</v>
      </c>
      <c r="AV168" s="25" t="s">
        <v>128</v>
      </c>
      <c r="AW168" s="25" t="s">
        <v>109</v>
      </c>
      <c r="AX168" s="25" t="s">
        <v>128</v>
      </c>
      <c r="AY168" s="25" t="s">
        <v>128</v>
      </c>
      <c r="AZ168" s="25" t="s">
        <v>128</v>
      </c>
      <c r="BA168" s="25" t="s">
        <v>109</v>
      </c>
      <c r="BB168" s="25" t="s">
        <v>128</v>
      </c>
      <c r="BC168" s="25" t="s">
        <v>109</v>
      </c>
      <c r="BD168" s="25" t="s">
        <v>109</v>
      </c>
      <c r="BE168" s="25" t="s">
        <v>109</v>
      </c>
      <c r="BF168" s="25" t="s">
        <v>109</v>
      </c>
      <c r="BG168" s="25" t="s">
        <v>128</v>
      </c>
      <c r="BH168" s="25" t="s">
        <v>113</v>
      </c>
      <c r="BI168" s="23" t="s">
        <v>128</v>
      </c>
      <c r="BJ168" t="s">
        <v>1277</v>
      </c>
      <c r="BK168" s="27" t="s">
        <v>687</v>
      </c>
      <c r="BL168" s="27"/>
    </row>
    <row r="169" spans="1:64" ht="15">
      <c r="A169" s="28">
        <v>222</v>
      </c>
      <c r="B169" s="27" t="s">
        <v>689</v>
      </c>
      <c r="C169" s="28" t="s">
        <v>1547</v>
      </c>
      <c r="D169" s="27" t="s">
        <v>690</v>
      </c>
      <c r="E169" s="42">
        <v>5</v>
      </c>
      <c r="F169" s="25" t="s">
        <v>109</v>
      </c>
      <c r="G169" s="25" t="s">
        <v>109</v>
      </c>
      <c r="H169" s="25" t="s">
        <v>128</v>
      </c>
      <c r="I169" s="29" t="s">
        <v>691</v>
      </c>
      <c r="J169" s="43" t="s">
        <v>18</v>
      </c>
      <c r="K169" s="27" t="s">
        <v>25</v>
      </c>
      <c r="L169" s="29">
        <v>100.251</v>
      </c>
      <c r="M169" s="29">
        <v>100.372</v>
      </c>
      <c r="N169" s="29">
        <v>7.8553524777359716</v>
      </c>
      <c r="O169" s="30">
        <v>6.625</v>
      </c>
      <c r="P169" s="27" t="s">
        <v>126</v>
      </c>
      <c r="Q169" s="31">
        <v>2</v>
      </c>
      <c r="R169" s="25" t="s">
        <v>695</v>
      </c>
      <c r="S169" s="25" t="s">
        <v>109</v>
      </c>
      <c r="T169" s="25" t="s">
        <v>695</v>
      </c>
      <c r="U169" s="25" t="s">
        <v>128</v>
      </c>
      <c r="V169" s="23" t="s">
        <v>1224</v>
      </c>
      <c r="W169" s="23" t="s">
        <v>4372</v>
      </c>
      <c r="X169" s="23" t="s">
        <v>1219</v>
      </c>
      <c r="Y169" s="23" t="s">
        <v>1344</v>
      </c>
      <c r="Z169" s="23" t="s">
        <v>113</v>
      </c>
      <c r="AA169" s="23" t="s">
        <v>107</v>
      </c>
      <c r="AB169" s="23" t="s">
        <v>113</v>
      </c>
      <c r="AC169" s="25" t="s">
        <v>113</v>
      </c>
      <c r="AD169" s="44">
        <v>1250000000</v>
      </c>
      <c r="AE169" s="33">
        <f>VLOOKUP(J169,Library!A:B,2,0)</f>
        <v>5</v>
      </c>
      <c r="AF169" s="33">
        <f>VLOOKUP(J169,Library!A:G,7,0)</f>
        <v>3</v>
      </c>
      <c r="AG169" s="28">
        <f>VLOOKUP(V169,Library!W:X,2,0)</f>
        <v>4</v>
      </c>
      <c r="AH169" s="28">
        <f>VLOOKUP(W169,Library!Y:Z,2,0)</f>
        <v>4</v>
      </c>
      <c r="AI169" s="28">
        <f>VLOOKUP(X169,Library!AA:AB,2,0)</f>
        <v>4</v>
      </c>
      <c r="AJ169" s="33">
        <f>IF(MAX(AG169,AH169,AI169)=0,VLOOKUP(I169,Library!$J:$P,7,0),MAX(AG169,AH169,AI169))</f>
        <v>4</v>
      </c>
      <c r="AK169" s="33">
        <f t="shared" si="9"/>
        <v>5</v>
      </c>
      <c r="AL169" s="33">
        <f>VLOOKUP(AA169,Library!T:U,2,0)</f>
        <v>1</v>
      </c>
      <c r="AM169" s="34">
        <f t="shared" si="10"/>
        <v>4.05</v>
      </c>
      <c r="AN169" s="33">
        <f t="shared" si="11"/>
        <v>5</v>
      </c>
      <c r="AO169" s="28" t="s">
        <v>668</v>
      </c>
      <c r="AP169" s="25" t="s">
        <v>128</v>
      </c>
      <c r="AQ169" s="28" t="s">
        <v>692</v>
      </c>
      <c r="AR169" s="28" t="s">
        <v>693</v>
      </c>
      <c r="AS169" s="28" t="s">
        <v>694</v>
      </c>
      <c r="AT169" s="23" t="s">
        <v>695</v>
      </c>
      <c r="AU169" s="23" t="s">
        <v>130</v>
      </c>
      <c r="AV169" s="25" t="s">
        <v>128</v>
      </c>
      <c r="AW169" s="25" t="s">
        <v>109</v>
      </c>
      <c r="AX169" s="25" t="s">
        <v>128</v>
      </c>
      <c r="AY169" s="25" t="s">
        <v>128</v>
      </c>
      <c r="AZ169" s="25" t="s">
        <v>128</v>
      </c>
      <c r="BA169" s="25" t="s">
        <v>109</v>
      </c>
      <c r="BB169" s="25" t="s">
        <v>128</v>
      </c>
      <c r="BC169" s="25" t="s">
        <v>109</v>
      </c>
      <c r="BD169" s="25" t="s">
        <v>109</v>
      </c>
      <c r="BE169" s="25" t="s">
        <v>109</v>
      </c>
      <c r="BF169" s="25" t="s">
        <v>109</v>
      </c>
      <c r="BG169" s="25" t="s">
        <v>128</v>
      </c>
      <c r="BH169" s="25" t="s">
        <v>113</v>
      </c>
      <c r="BI169" s="23" t="s">
        <v>128</v>
      </c>
      <c r="BJ169" t="s">
        <v>1277</v>
      </c>
      <c r="BK169" s="27" t="s">
        <v>689</v>
      </c>
      <c r="BL169" s="27"/>
    </row>
    <row r="170" spans="1:64" ht="15">
      <c r="A170" s="28">
        <v>223</v>
      </c>
      <c r="B170" s="27" t="s">
        <v>696</v>
      </c>
      <c r="C170" s="28" t="s">
        <v>1548</v>
      </c>
      <c r="D170" s="27" t="s">
        <v>690</v>
      </c>
      <c r="E170" s="42">
        <v>5</v>
      </c>
      <c r="F170" s="25" t="s">
        <v>109</v>
      </c>
      <c r="G170" s="25" t="s">
        <v>109</v>
      </c>
      <c r="H170" s="25" t="s">
        <v>128</v>
      </c>
      <c r="I170" s="29" t="s">
        <v>691</v>
      </c>
      <c r="J170" s="43" t="s">
        <v>18</v>
      </c>
      <c r="K170" s="27" t="s">
        <v>25</v>
      </c>
      <c r="L170" s="29">
        <v>94.894999999999996</v>
      </c>
      <c r="M170" s="29">
        <v>95.094999999999999</v>
      </c>
      <c r="N170" s="29">
        <v>6.1779325508452647</v>
      </c>
      <c r="O170" s="30">
        <v>3.75</v>
      </c>
      <c r="P170" s="27" t="s">
        <v>126</v>
      </c>
      <c r="Q170" s="31">
        <v>2</v>
      </c>
      <c r="R170" s="25" t="s">
        <v>3011</v>
      </c>
      <c r="S170" s="25" t="s">
        <v>109</v>
      </c>
      <c r="T170" s="25" t="s">
        <v>697</v>
      </c>
      <c r="U170" s="25" t="s">
        <v>128</v>
      </c>
      <c r="V170" s="23" t="s">
        <v>1224</v>
      </c>
      <c r="W170" s="23" t="s">
        <v>8</v>
      </c>
      <c r="X170" s="23" t="s">
        <v>1219</v>
      </c>
      <c r="Y170" s="23" t="s">
        <v>1344</v>
      </c>
      <c r="Z170" s="23" t="s">
        <v>113</v>
      </c>
      <c r="AA170" s="23" t="s">
        <v>107</v>
      </c>
      <c r="AB170" s="23" t="s">
        <v>113</v>
      </c>
      <c r="AC170" s="25" t="s">
        <v>113</v>
      </c>
      <c r="AD170" s="44">
        <v>1000000000</v>
      </c>
      <c r="AE170" s="33">
        <f>VLOOKUP(J170,Library!A:B,2,0)</f>
        <v>5</v>
      </c>
      <c r="AF170" s="33">
        <f>VLOOKUP(J170,Library!A:G,7,0)</f>
        <v>3</v>
      </c>
      <c r="AG170" s="28">
        <f>VLOOKUP(V170,Library!W:X,2,0)</f>
        <v>4</v>
      </c>
      <c r="AH170" s="28" t="str">
        <f>VLOOKUP(W170,Library!Y:Z,2,0)</f>
        <v>N/A</v>
      </c>
      <c r="AI170" s="28">
        <f>VLOOKUP(X170,Library!AA:AB,2,0)</f>
        <v>4</v>
      </c>
      <c r="AJ170" s="33">
        <f>IF(MAX(AG170,AH170,AI170)=0,VLOOKUP(I170,Library!$J:$P,7,0),MAX(AG170,AH170,AI170))</f>
        <v>4</v>
      </c>
      <c r="AK170" s="33">
        <f t="shared" si="9"/>
        <v>5</v>
      </c>
      <c r="AL170" s="33">
        <f>VLOOKUP(AA170,Library!T:U,2,0)</f>
        <v>1</v>
      </c>
      <c r="AM170" s="34">
        <f t="shared" si="10"/>
        <v>4.05</v>
      </c>
      <c r="AN170" s="33">
        <f t="shared" si="11"/>
        <v>5</v>
      </c>
      <c r="AO170" s="28" t="s">
        <v>668</v>
      </c>
      <c r="AP170" s="25" t="s">
        <v>128</v>
      </c>
      <c r="AQ170" s="28" t="s">
        <v>692</v>
      </c>
      <c r="AR170" s="28" t="s">
        <v>693</v>
      </c>
      <c r="AS170" s="28" t="s">
        <v>694</v>
      </c>
      <c r="AT170" s="23" t="s">
        <v>697</v>
      </c>
      <c r="AU170" s="23" t="s">
        <v>130</v>
      </c>
      <c r="AV170" s="25" t="s">
        <v>128</v>
      </c>
      <c r="AW170" s="25" t="s">
        <v>109</v>
      </c>
      <c r="AX170" s="25" t="s">
        <v>128</v>
      </c>
      <c r="AY170" s="25" t="s">
        <v>128</v>
      </c>
      <c r="AZ170" s="25" t="s">
        <v>128</v>
      </c>
      <c r="BA170" s="25" t="s">
        <v>109</v>
      </c>
      <c r="BB170" s="25" t="s">
        <v>128</v>
      </c>
      <c r="BC170" s="25" t="s">
        <v>109</v>
      </c>
      <c r="BD170" s="25" t="s">
        <v>109</v>
      </c>
      <c r="BE170" s="25" t="s">
        <v>109</v>
      </c>
      <c r="BF170" s="25" t="s">
        <v>128</v>
      </c>
      <c r="BG170" s="25" t="s">
        <v>128</v>
      </c>
      <c r="BH170" s="25" t="s">
        <v>113</v>
      </c>
      <c r="BI170" s="23" t="s">
        <v>128</v>
      </c>
      <c r="BJ170" t="s">
        <v>1277</v>
      </c>
      <c r="BK170" s="27" t="s">
        <v>696</v>
      </c>
      <c r="BL170" s="27"/>
    </row>
    <row r="171" spans="1:64" ht="15">
      <c r="A171" s="28">
        <v>224</v>
      </c>
      <c r="B171" s="23" t="s">
        <v>698</v>
      </c>
      <c r="C171" s="28" t="s">
        <v>1549</v>
      </c>
      <c r="D171" s="27" t="s">
        <v>699</v>
      </c>
      <c r="E171" s="42">
        <v>4</v>
      </c>
      <c r="F171" s="25" t="s">
        <v>109</v>
      </c>
      <c r="G171" s="25" t="s">
        <v>109</v>
      </c>
      <c r="H171" s="25" t="s">
        <v>128</v>
      </c>
      <c r="I171" s="29" t="s">
        <v>700</v>
      </c>
      <c r="J171" s="43" t="s">
        <v>12</v>
      </c>
      <c r="K171" s="27" t="s">
        <v>24</v>
      </c>
      <c r="L171" s="29">
        <v>93.680999999999997</v>
      </c>
      <c r="M171" s="29">
        <v>94.346999999999994</v>
      </c>
      <c r="N171" s="29">
        <v>5.5441803186779381</v>
      </c>
      <c r="O171" s="30">
        <v>4.875</v>
      </c>
      <c r="P171" s="27" t="s">
        <v>106</v>
      </c>
      <c r="Q171" s="31">
        <v>1</v>
      </c>
      <c r="R171" s="25" t="s">
        <v>3051</v>
      </c>
      <c r="S171" s="25" t="s">
        <v>128</v>
      </c>
      <c r="T171" s="25" t="s">
        <v>4374</v>
      </c>
      <c r="U171" s="25" t="s">
        <v>128</v>
      </c>
      <c r="V171" s="23" t="s">
        <v>1219</v>
      </c>
      <c r="W171" s="23" t="s">
        <v>1220</v>
      </c>
      <c r="X171" s="23" t="s">
        <v>1252</v>
      </c>
      <c r="Y171" s="23" t="s">
        <v>1327</v>
      </c>
      <c r="Z171" s="23" t="s">
        <v>113</v>
      </c>
      <c r="AA171" s="23" t="s">
        <v>1203</v>
      </c>
      <c r="AB171" s="23" t="s">
        <v>2759</v>
      </c>
      <c r="AC171" s="25">
        <v>11.632876712328768</v>
      </c>
      <c r="AD171" s="44">
        <v>750000000</v>
      </c>
      <c r="AE171" s="33">
        <f>VLOOKUP(J171,Library!A:B,2,0)</f>
        <v>3</v>
      </c>
      <c r="AF171" s="33">
        <f>VLOOKUP(J171,Library!A:G,7,0)</f>
        <v>3</v>
      </c>
      <c r="AG171" s="28">
        <f>VLOOKUP(V171,Library!W:X,2,0)</f>
        <v>4</v>
      </c>
      <c r="AH171" s="28">
        <f>VLOOKUP(W171,Library!Y:Z,2,0)</f>
        <v>4</v>
      </c>
      <c r="AI171" s="28" t="str">
        <f>VLOOKUP(X171,Library!AA:AB,2,0)</f>
        <v>N/A</v>
      </c>
      <c r="AJ171" s="33">
        <f>IF(MAX(AG171,AH171,AI171)=0,VLOOKUP(I171,Library!$J:$P,7,0),MAX(AG171,AH171,AI171))</f>
        <v>4</v>
      </c>
      <c r="AK171" s="33">
        <f t="shared" si="9"/>
        <v>5</v>
      </c>
      <c r="AL171" s="33">
        <f>VLOOKUP(AA171,Library!T:U,2,0)</f>
        <v>1</v>
      </c>
      <c r="AM171" s="34">
        <f t="shared" si="10"/>
        <v>3.3499999999999996</v>
      </c>
      <c r="AN171" s="33">
        <f t="shared" si="11"/>
        <v>4</v>
      </c>
      <c r="AO171" s="28" t="s">
        <v>412</v>
      </c>
      <c r="AP171" s="25" t="s">
        <v>128</v>
      </c>
      <c r="AQ171" s="28" t="s">
        <v>701</v>
      </c>
      <c r="AR171" s="28" t="s">
        <v>702</v>
      </c>
      <c r="AS171" s="28" t="s">
        <v>699</v>
      </c>
      <c r="AT171" s="23" t="s">
        <v>113</v>
      </c>
      <c r="AU171" s="23" t="s">
        <v>114</v>
      </c>
      <c r="AV171" s="25" t="s">
        <v>128</v>
      </c>
      <c r="AW171" s="25" t="s">
        <v>109</v>
      </c>
      <c r="AX171" s="25" t="s">
        <v>128</v>
      </c>
      <c r="AY171" s="25" t="s">
        <v>128</v>
      </c>
      <c r="AZ171" s="25" t="s">
        <v>128</v>
      </c>
      <c r="BA171" s="25" t="s">
        <v>128</v>
      </c>
      <c r="BB171" s="25" t="s">
        <v>128</v>
      </c>
      <c r="BC171" s="25" t="s">
        <v>128</v>
      </c>
      <c r="BD171" s="25" t="s">
        <v>128</v>
      </c>
      <c r="BE171" s="25" t="s">
        <v>128</v>
      </c>
      <c r="BF171" s="25" t="s">
        <v>128</v>
      </c>
      <c r="BG171" s="25" t="s">
        <v>128</v>
      </c>
      <c r="BH171" s="25" t="s">
        <v>113</v>
      </c>
      <c r="BI171" s="23" t="s">
        <v>128</v>
      </c>
      <c r="BJ171" t="s">
        <v>1292</v>
      </c>
      <c r="BK171" s="23" t="s">
        <v>698</v>
      </c>
      <c r="BL171" s="27"/>
    </row>
    <row r="172" spans="1:64" ht="15">
      <c r="A172" s="28">
        <v>225</v>
      </c>
      <c r="B172" s="23" t="s">
        <v>703</v>
      </c>
      <c r="C172" s="28" t="s">
        <v>1550</v>
      </c>
      <c r="D172" s="27" t="s">
        <v>704</v>
      </c>
      <c r="E172" s="42">
        <v>4</v>
      </c>
      <c r="F172" s="25" t="s">
        <v>109</v>
      </c>
      <c r="G172" s="25" t="s">
        <v>109</v>
      </c>
      <c r="H172" s="25" t="s">
        <v>128</v>
      </c>
      <c r="I172" s="29" t="s">
        <v>2407</v>
      </c>
      <c r="J172" s="43" t="s">
        <v>12</v>
      </c>
      <c r="K172" s="27" t="s">
        <v>24</v>
      </c>
      <c r="L172" s="29">
        <v>102.252</v>
      </c>
      <c r="M172" s="29">
        <v>102.459</v>
      </c>
      <c r="N172" s="29">
        <v>4.2576842914241908</v>
      </c>
      <c r="O172" s="30">
        <v>7.875</v>
      </c>
      <c r="P172" s="27" t="s">
        <v>106</v>
      </c>
      <c r="Q172" s="31">
        <v>2</v>
      </c>
      <c r="R172" s="25" t="s">
        <v>2696</v>
      </c>
      <c r="S172" s="25" t="s">
        <v>128</v>
      </c>
      <c r="T172" s="25" t="s">
        <v>4374</v>
      </c>
      <c r="U172" s="25" t="s">
        <v>128</v>
      </c>
      <c r="V172" s="23" t="s">
        <v>1219</v>
      </c>
      <c r="W172" s="23" t="s">
        <v>1225</v>
      </c>
      <c r="X172" s="23" t="s">
        <v>1252</v>
      </c>
      <c r="Y172" s="23" t="s">
        <v>1327</v>
      </c>
      <c r="Z172" s="23" t="s">
        <v>113</v>
      </c>
      <c r="AA172" s="23" t="s">
        <v>107</v>
      </c>
      <c r="AB172" s="23" t="s">
        <v>2760</v>
      </c>
      <c r="AC172" s="25">
        <v>0.69863013698630139</v>
      </c>
      <c r="AD172" s="44">
        <v>250000000</v>
      </c>
      <c r="AE172" s="33">
        <f>VLOOKUP(J172,Library!A:B,2,0)</f>
        <v>3</v>
      </c>
      <c r="AF172" s="33">
        <f>VLOOKUP(J172,Library!A:G,7,0)</f>
        <v>3</v>
      </c>
      <c r="AG172" s="28">
        <f>VLOOKUP(V172,Library!W:X,2,0)</f>
        <v>4</v>
      </c>
      <c r="AH172" s="28">
        <f>VLOOKUP(W172,Library!Y:Z,2,0)</f>
        <v>4</v>
      </c>
      <c r="AI172" s="28" t="str">
        <f>VLOOKUP(X172,Library!AA:AB,2,0)</f>
        <v>N/A</v>
      </c>
      <c r="AJ172" s="33">
        <f>IF(MAX(AG172,AH172,AI172)=0,VLOOKUP(I172,Library!$J:$P,7,0),MAX(AG172,AH172,AI172))</f>
        <v>4</v>
      </c>
      <c r="AK172" s="33">
        <f t="shared" si="9"/>
        <v>2</v>
      </c>
      <c r="AL172" s="33">
        <f>VLOOKUP(AA172,Library!T:U,2,0)</f>
        <v>1</v>
      </c>
      <c r="AM172" s="34">
        <f t="shared" si="10"/>
        <v>3.05</v>
      </c>
      <c r="AN172" s="33">
        <f t="shared" si="11"/>
        <v>4</v>
      </c>
      <c r="AO172" s="28" t="s">
        <v>136</v>
      </c>
      <c r="AP172" s="25" t="s">
        <v>128</v>
      </c>
      <c r="AQ172" s="28" t="s">
        <v>3144</v>
      </c>
      <c r="AR172" s="28" t="s">
        <v>3145</v>
      </c>
      <c r="AS172" s="28" t="s">
        <v>2281</v>
      </c>
      <c r="AT172" s="23" t="s">
        <v>113</v>
      </c>
      <c r="AU172" s="23" t="s">
        <v>114</v>
      </c>
      <c r="AV172" s="25" t="s">
        <v>128</v>
      </c>
      <c r="AW172" s="25" t="s">
        <v>109</v>
      </c>
      <c r="AX172" s="25" t="s">
        <v>128</v>
      </c>
      <c r="AY172" s="25" t="s">
        <v>128</v>
      </c>
      <c r="AZ172" s="25" t="s">
        <v>128</v>
      </c>
      <c r="BA172" s="25" t="s">
        <v>128</v>
      </c>
      <c r="BB172" s="25" t="s">
        <v>128</v>
      </c>
      <c r="BC172" s="25" t="s">
        <v>128</v>
      </c>
      <c r="BD172" s="25" t="s">
        <v>128</v>
      </c>
      <c r="BE172" s="25" t="s">
        <v>128</v>
      </c>
      <c r="BF172" s="25" t="s">
        <v>128</v>
      </c>
      <c r="BG172" s="25" t="s">
        <v>128</v>
      </c>
      <c r="BH172" s="25" t="s">
        <v>113</v>
      </c>
      <c r="BI172" s="23" t="s">
        <v>128</v>
      </c>
      <c r="BJ172" t="s">
        <v>1277</v>
      </c>
      <c r="BK172" s="23" t="s">
        <v>703</v>
      </c>
      <c r="BL172" s="27"/>
    </row>
    <row r="173" spans="1:64" ht="15">
      <c r="A173" s="28">
        <v>228</v>
      </c>
      <c r="B173" s="23" t="s">
        <v>706</v>
      </c>
      <c r="C173" s="28" t="s">
        <v>1551</v>
      </c>
      <c r="D173" s="27" t="s">
        <v>705</v>
      </c>
      <c r="E173" s="42">
        <v>3</v>
      </c>
      <c r="F173" s="25" t="s">
        <v>128</v>
      </c>
      <c r="G173" s="25" t="s">
        <v>128</v>
      </c>
      <c r="H173" s="25" t="s">
        <v>128</v>
      </c>
      <c r="I173" s="29" t="s">
        <v>1217</v>
      </c>
      <c r="J173" s="43" t="s">
        <v>4252</v>
      </c>
      <c r="K173" s="27" t="s">
        <v>4245</v>
      </c>
      <c r="L173" s="29">
        <v>98.992999999999995</v>
      </c>
      <c r="M173" s="29">
        <v>99.11</v>
      </c>
      <c r="N173" s="29">
        <v>3.1518316161867164</v>
      </c>
      <c r="O173" s="30">
        <v>2.625</v>
      </c>
      <c r="P173" s="27" t="s">
        <v>106</v>
      </c>
      <c r="Q173" s="31">
        <v>2</v>
      </c>
      <c r="R173" s="25" t="s">
        <v>2932</v>
      </c>
      <c r="S173" s="25" t="s">
        <v>128</v>
      </c>
      <c r="T173" s="25" t="s">
        <v>4374</v>
      </c>
      <c r="U173" s="25" t="s">
        <v>128</v>
      </c>
      <c r="V173" s="23" t="s">
        <v>8</v>
      </c>
      <c r="W173" s="23" t="s">
        <v>8</v>
      </c>
      <c r="X173" s="23" t="s">
        <v>8</v>
      </c>
      <c r="Y173" s="23" t="s">
        <v>1301</v>
      </c>
      <c r="Z173" s="23" t="s">
        <v>113</v>
      </c>
      <c r="AA173" s="23" t="s">
        <v>107</v>
      </c>
      <c r="AB173" s="23" t="s">
        <v>2761</v>
      </c>
      <c r="AC173" s="25">
        <v>1.747945205479452</v>
      </c>
      <c r="AD173" s="32">
        <v>1000000000</v>
      </c>
      <c r="AE173" s="33">
        <f>VLOOKUP(J173,Library!A:B,2,0)</f>
        <v>1</v>
      </c>
      <c r="AF173" s="33">
        <f>VLOOKUP(J173,Library!A:G,7,0)</f>
        <v>3</v>
      </c>
      <c r="AG173" s="28" t="str">
        <f>VLOOKUP(V173,Library!W:X,2,0)</f>
        <v>N/A</v>
      </c>
      <c r="AH173" s="28" t="str">
        <f>VLOOKUP(W173,Library!Y:Z,2,0)</f>
        <v>N/A</v>
      </c>
      <c r="AI173" s="28" t="str">
        <f>VLOOKUP(X173,Library!AA:AB,2,0)</f>
        <v>N/A</v>
      </c>
      <c r="AJ173" s="33">
        <f>IF(MAX(AG173,AH173,AI173)=0,VLOOKUP(I173,Library!$J:$P,7,0),MAX(AG173,AH173,AI173))</f>
        <v>3</v>
      </c>
      <c r="AK173" s="33">
        <f t="shared" si="9"/>
        <v>3</v>
      </c>
      <c r="AL173" s="33">
        <f>VLOOKUP(AA173,Library!T:U,2,0)</f>
        <v>1</v>
      </c>
      <c r="AM173" s="34">
        <f t="shared" si="10"/>
        <v>2.2000000000000002</v>
      </c>
      <c r="AN173" s="33">
        <f t="shared" si="11"/>
        <v>3</v>
      </c>
      <c r="AO173" s="28" t="s">
        <v>127</v>
      </c>
      <c r="AP173" s="25" t="s">
        <v>128</v>
      </c>
      <c r="AQ173" s="28" t="s">
        <v>110</v>
      </c>
      <c r="AR173" s="28" t="s">
        <v>3146</v>
      </c>
      <c r="AS173" s="28" t="s">
        <v>2282</v>
      </c>
      <c r="AT173" s="23" t="s">
        <v>113</v>
      </c>
      <c r="AU173" s="23" t="s">
        <v>114</v>
      </c>
      <c r="AV173" s="25" t="s">
        <v>128</v>
      </c>
      <c r="AW173" s="25" t="s">
        <v>128</v>
      </c>
      <c r="AX173" s="25" t="s">
        <v>128</v>
      </c>
      <c r="AY173" s="25" t="s">
        <v>128</v>
      </c>
      <c r="AZ173" s="25" t="s">
        <v>128</v>
      </c>
      <c r="BA173" s="25" t="s">
        <v>128</v>
      </c>
      <c r="BB173" s="25" t="s">
        <v>128</v>
      </c>
      <c r="BC173" s="25" t="s">
        <v>128</v>
      </c>
      <c r="BD173" s="25" t="s">
        <v>128</v>
      </c>
      <c r="BE173" s="25" t="s">
        <v>128</v>
      </c>
      <c r="BF173" s="25" t="s">
        <v>128</v>
      </c>
      <c r="BG173" s="25" t="s">
        <v>128</v>
      </c>
      <c r="BH173" s="25" t="s">
        <v>113</v>
      </c>
      <c r="BI173" s="23" t="s">
        <v>128</v>
      </c>
      <c r="BJ173" t="s">
        <v>1345</v>
      </c>
      <c r="BK173" s="23" t="s">
        <v>706</v>
      </c>
      <c r="BL173" s="27"/>
    </row>
    <row r="174" spans="1:64" ht="15">
      <c r="A174" s="28">
        <v>229</v>
      </c>
      <c r="B174" s="23" t="s">
        <v>707</v>
      </c>
      <c r="C174" s="28" t="s">
        <v>1552</v>
      </c>
      <c r="D174" s="27" t="s">
        <v>705</v>
      </c>
      <c r="E174" s="42">
        <v>3</v>
      </c>
      <c r="F174" s="25" t="s">
        <v>128</v>
      </c>
      <c r="G174" s="25" t="s">
        <v>128</v>
      </c>
      <c r="H174" s="25" t="s">
        <v>128</v>
      </c>
      <c r="I174" s="29" t="s">
        <v>1217</v>
      </c>
      <c r="J174" s="43" t="s">
        <v>4252</v>
      </c>
      <c r="K174" s="27" t="s">
        <v>4245</v>
      </c>
      <c r="L174" s="29">
        <v>100.675</v>
      </c>
      <c r="M174" s="29">
        <v>100.889</v>
      </c>
      <c r="N174" s="29">
        <v>3.1536646588489319</v>
      </c>
      <c r="O174" s="30">
        <v>3.5</v>
      </c>
      <c r="P174" s="27" t="s">
        <v>106</v>
      </c>
      <c r="Q174" s="31">
        <v>2</v>
      </c>
      <c r="R174" s="25" t="s">
        <v>3055</v>
      </c>
      <c r="S174" s="25" t="s">
        <v>128</v>
      </c>
      <c r="T174" s="25" t="s">
        <v>4374</v>
      </c>
      <c r="U174" s="25" t="s">
        <v>128</v>
      </c>
      <c r="V174" s="23" t="s">
        <v>8</v>
      </c>
      <c r="W174" s="23" t="s">
        <v>1262</v>
      </c>
      <c r="X174" s="23" t="s">
        <v>8</v>
      </c>
      <c r="Y174" s="23" t="s">
        <v>1301</v>
      </c>
      <c r="Z174" s="23" t="s">
        <v>113</v>
      </c>
      <c r="AA174" s="23" t="s">
        <v>107</v>
      </c>
      <c r="AB174" s="23" t="s">
        <v>2762</v>
      </c>
      <c r="AC174" s="25">
        <v>2.7123287671232879</v>
      </c>
      <c r="AD174" s="32">
        <v>1000000000</v>
      </c>
      <c r="AE174" s="33">
        <f>VLOOKUP(J174,Library!A:B,2,0)</f>
        <v>1</v>
      </c>
      <c r="AF174" s="33">
        <f>VLOOKUP(J174,Library!A:G,7,0)</f>
        <v>3</v>
      </c>
      <c r="AG174" s="28" t="str">
        <f>VLOOKUP(V174,Library!W:X,2,0)</f>
        <v>N/A</v>
      </c>
      <c r="AH174" s="28">
        <f>VLOOKUP(W174,Library!Y:Z,2,0)</f>
        <v>3</v>
      </c>
      <c r="AI174" s="28" t="str">
        <f>VLOOKUP(X174,Library!AA:AB,2,0)</f>
        <v>N/A</v>
      </c>
      <c r="AJ174" s="33">
        <f>IF(MAX(AG174,AH174,AI174)=0,VLOOKUP(I174,Library!$J:$P,7,0),MAX(AG174,AH174,AI174))</f>
        <v>3</v>
      </c>
      <c r="AK174" s="33">
        <f t="shared" si="9"/>
        <v>3</v>
      </c>
      <c r="AL174" s="33">
        <f>VLOOKUP(AA174,Library!T:U,2,0)</f>
        <v>1</v>
      </c>
      <c r="AM174" s="34">
        <f t="shared" si="10"/>
        <v>2.2000000000000002</v>
      </c>
      <c r="AN174" s="33">
        <f t="shared" si="11"/>
        <v>3</v>
      </c>
      <c r="AO174" s="28" t="s">
        <v>127</v>
      </c>
      <c r="AP174" s="25" t="s">
        <v>128</v>
      </c>
      <c r="AQ174" s="28" t="s">
        <v>110</v>
      </c>
      <c r="AR174" s="28" t="s">
        <v>3146</v>
      </c>
      <c r="AS174" s="28" t="s">
        <v>2282</v>
      </c>
      <c r="AT174" s="23" t="s">
        <v>113</v>
      </c>
      <c r="AU174" s="23" t="s">
        <v>114</v>
      </c>
      <c r="AV174" s="25" t="s">
        <v>128</v>
      </c>
      <c r="AW174" s="25" t="s">
        <v>128</v>
      </c>
      <c r="AX174" s="25" t="s">
        <v>128</v>
      </c>
      <c r="AY174" s="25" t="s">
        <v>128</v>
      </c>
      <c r="AZ174" s="25" t="s">
        <v>128</v>
      </c>
      <c r="BA174" s="25" t="s">
        <v>128</v>
      </c>
      <c r="BB174" s="25" t="s">
        <v>128</v>
      </c>
      <c r="BC174" s="25" t="s">
        <v>128</v>
      </c>
      <c r="BD174" s="25" t="s">
        <v>128</v>
      </c>
      <c r="BE174" s="25" t="s">
        <v>128</v>
      </c>
      <c r="BF174" s="25" t="s">
        <v>128</v>
      </c>
      <c r="BG174" s="25" t="s">
        <v>128</v>
      </c>
      <c r="BH174" s="25" t="s">
        <v>113</v>
      </c>
      <c r="BI174" s="23" t="s">
        <v>128</v>
      </c>
      <c r="BJ174" t="s">
        <v>1345</v>
      </c>
      <c r="BK174" s="23" t="s">
        <v>707</v>
      </c>
      <c r="BL174" s="27"/>
    </row>
    <row r="175" spans="1:64" ht="15">
      <c r="A175" s="28">
        <v>230</v>
      </c>
      <c r="B175" s="23" t="s">
        <v>708</v>
      </c>
      <c r="C175" s="28" t="s">
        <v>1553</v>
      </c>
      <c r="D175" s="27" t="s">
        <v>705</v>
      </c>
      <c r="E175" s="42">
        <v>3</v>
      </c>
      <c r="F175" s="25" t="s">
        <v>128</v>
      </c>
      <c r="G175" s="25" t="s">
        <v>128</v>
      </c>
      <c r="H175" s="25" t="s">
        <v>128</v>
      </c>
      <c r="I175" s="29" t="s">
        <v>1217</v>
      </c>
      <c r="J175" s="43" t="s">
        <v>4252</v>
      </c>
      <c r="K175" s="27" t="s">
        <v>4245</v>
      </c>
      <c r="L175" s="29">
        <v>95.667000000000002</v>
      </c>
      <c r="M175" s="29">
        <v>95.909000000000006</v>
      </c>
      <c r="N175" s="29">
        <v>3.2694174965551701</v>
      </c>
      <c r="O175" s="30">
        <v>2.125</v>
      </c>
      <c r="P175" s="27" t="s">
        <v>106</v>
      </c>
      <c r="Q175" s="31">
        <v>2</v>
      </c>
      <c r="R175" s="25" t="s">
        <v>2647</v>
      </c>
      <c r="S175" s="25" t="s">
        <v>128</v>
      </c>
      <c r="T175" s="25" t="s">
        <v>4374</v>
      </c>
      <c r="U175" s="25" t="s">
        <v>128</v>
      </c>
      <c r="V175" s="23" t="s">
        <v>8</v>
      </c>
      <c r="W175" s="23" t="s">
        <v>8</v>
      </c>
      <c r="X175" s="23" t="s">
        <v>8</v>
      </c>
      <c r="Y175" s="23" t="s">
        <v>1301</v>
      </c>
      <c r="Z175" s="23" t="s">
        <v>113</v>
      </c>
      <c r="AA175" s="23" t="s">
        <v>107</v>
      </c>
      <c r="AB175" s="23" t="s">
        <v>2763</v>
      </c>
      <c r="AC175" s="25">
        <v>3.8356164383561642</v>
      </c>
      <c r="AD175" s="32">
        <v>2000000000</v>
      </c>
      <c r="AE175" s="33">
        <f>VLOOKUP(J175,Library!A:B,2,0)</f>
        <v>1</v>
      </c>
      <c r="AF175" s="33">
        <f>VLOOKUP(J175,Library!A:G,7,0)</f>
        <v>3</v>
      </c>
      <c r="AG175" s="28" t="str">
        <f>VLOOKUP(V175,Library!W:X,2,0)</f>
        <v>N/A</v>
      </c>
      <c r="AH175" s="28" t="str">
        <f>VLOOKUP(W175,Library!Y:Z,2,0)</f>
        <v>N/A</v>
      </c>
      <c r="AI175" s="28" t="str">
        <f>VLOOKUP(X175,Library!AA:AB,2,0)</f>
        <v>N/A</v>
      </c>
      <c r="AJ175" s="33">
        <f>IF(MAX(AG175,AH175,AI175)=0,VLOOKUP(I175,Library!$J:$P,7,0),MAX(AG175,AH175,AI175))</f>
        <v>3</v>
      </c>
      <c r="AK175" s="33">
        <f t="shared" si="9"/>
        <v>3</v>
      </c>
      <c r="AL175" s="33">
        <f>VLOOKUP(AA175,Library!T:U,2,0)</f>
        <v>1</v>
      </c>
      <c r="AM175" s="34">
        <f t="shared" si="10"/>
        <v>2.2000000000000002</v>
      </c>
      <c r="AN175" s="33">
        <f t="shared" si="11"/>
        <v>3</v>
      </c>
      <c r="AO175" s="28" t="s">
        <v>127</v>
      </c>
      <c r="AP175" s="25" t="s">
        <v>128</v>
      </c>
      <c r="AQ175" s="28" t="s">
        <v>110</v>
      </c>
      <c r="AR175" s="28" t="s">
        <v>3146</v>
      </c>
      <c r="AS175" s="28" t="s">
        <v>2282</v>
      </c>
      <c r="AT175" s="23" t="s">
        <v>113</v>
      </c>
      <c r="AU175" s="23" t="s">
        <v>114</v>
      </c>
      <c r="AV175" s="25" t="s">
        <v>128</v>
      </c>
      <c r="AW175" s="25" t="s">
        <v>128</v>
      </c>
      <c r="AX175" s="25" t="s">
        <v>128</v>
      </c>
      <c r="AY175" s="25" t="s">
        <v>128</v>
      </c>
      <c r="AZ175" s="25" t="s">
        <v>128</v>
      </c>
      <c r="BA175" s="25" t="s">
        <v>128</v>
      </c>
      <c r="BB175" s="25" t="s">
        <v>128</v>
      </c>
      <c r="BC175" s="25" t="s">
        <v>128</v>
      </c>
      <c r="BD175" s="25" t="s">
        <v>128</v>
      </c>
      <c r="BE175" s="25" t="s">
        <v>128</v>
      </c>
      <c r="BF175" s="25" t="s">
        <v>128</v>
      </c>
      <c r="BG175" s="25" t="s">
        <v>128</v>
      </c>
      <c r="BH175" s="25" t="s">
        <v>113</v>
      </c>
      <c r="BI175" s="23" t="s">
        <v>128</v>
      </c>
      <c r="BJ175" t="s">
        <v>1345</v>
      </c>
      <c r="BK175" s="23" t="s">
        <v>708</v>
      </c>
      <c r="BL175" s="27"/>
    </row>
    <row r="176" spans="1:64" ht="15">
      <c r="A176" s="28">
        <v>231</v>
      </c>
      <c r="B176" s="23" t="s">
        <v>709</v>
      </c>
      <c r="C176" s="28" t="s">
        <v>1554</v>
      </c>
      <c r="D176" s="27" t="s">
        <v>705</v>
      </c>
      <c r="E176" s="42">
        <v>3</v>
      </c>
      <c r="F176" s="25" t="s">
        <v>128</v>
      </c>
      <c r="G176" s="25" t="s">
        <v>128</v>
      </c>
      <c r="H176" s="25" t="s">
        <v>128</v>
      </c>
      <c r="I176" s="29" t="s">
        <v>1217</v>
      </c>
      <c r="J176" s="43" t="s">
        <v>4252</v>
      </c>
      <c r="K176" s="27" t="s">
        <v>4245</v>
      </c>
      <c r="L176" s="29">
        <v>90.346000000000004</v>
      </c>
      <c r="M176" s="29">
        <v>90.515000000000001</v>
      </c>
      <c r="N176" s="29">
        <v>3.3928357291836719</v>
      </c>
      <c r="O176" s="30">
        <v>1.2</v>
      </c>
      <c r="P176" s="27" t="s">
        <v>106</v>
      </c>
      <c r="Q176" s="31">
        <v>2</v>
      </c>
      <c r="R176" s="25" t="s">
        <v>2811</v>
      </c>
      <c r="S176" s="25" t="s">
        <v>128</v>
      </c>
      <c r="T176" s="25" t="s">
        <v>4374</v>
      </c>
      <c r="U176" s="25" t="s">
        <v>128</v>
      </c>
      <c r="V176" s="23" t="s">
        <v>1250</v>
      </c>
      <c r="W176" s="23" t="s">
        <v>1262</v>
      </c>
      <c r="X176" s="23" t="s">
        <v>1923</v>
      </c>
      <c r="Y176" s="23" t="s">
        <v>1301</v>
      </c>
      <c r="Z176" s="23" t="s">
        <v>113</v>
      </c>
      <c r="AA176" s="23" t="s">
        <v>107</v>
      </c>
      <c r="AB176" s="23" t="s">
        <v>2645</v>
      </c>
      <c r="AC176" s="25">
        <v>4.7178082191780826</v>
      </c>
      <c r="AD176" s="32">
        <v>2000000000</v>
      </c>
      <c r="AE176" s="33">
        <f>VLOOKUP(J176,Library!A:B,2,0)</f>
        <v>1</v>
      </c>
      <c r="AF176" s="33">
        <f>VLOOKUP(J176,Library!A:G,7,0)</f>
        <v>3</v>
      </c>
      <c r="AG176" s="28">
        <f>VLOOKUP(V176,Library!W:X,2,0)</f>
        <v>3</v>
      </c>
      <c r="AH176" s="28">
        <f>VLOOKUP(W176,Library!Y:Z,2,0)</f>
        <v>3</v>
      </c>
      <c r="AI176" s="28">
        <f>VLOOKUP(X176,Library!AA:AB,2,0)</f>
        <v>3</v>
      </c>
      <c r="AJ176" s="33">
        <f>IF(MAX(AG176,AH176,AI176)=0,VLOOKUP(I176,Library!$J:$P,7,0),MAX(AG176,AH176,AI176))</f>
        <v>3</v>
      </c>
      <c r="AK176" s="33">
        <f t="shared" si="9"/>
        <v>3</v>
      </c>
      <c r="AL176" s="33">
        <f>VLOOKUP(AA176,Library!T:U,2,0)</f>
        <v>1</v>
      </c>
      <c r="AM176" s="34">
        <f t="shared" si="10"/>
        <v>2.2000000000000002</v>
      </c>
      <c r="AN176" s="33">
        <f t="shared" si="11"/>
        <v>3</v>
      </c>
      <c r="AO176" s="28" t="s">
        <v>412</v>
      </c>
      <c r="AP176" s="25" t="s">
        <v>128</v>
      </c>
      <c r="AQ176" s="28" t="s">
        <v>110</v>
      </c>
      <c r="AR176" s="28" t="s">
        <v>3146</v>
      </c>
      <c r="AS176" s="28" t="s">
        <v>2282</v>
      </c>
      <c r="AT176" s="23" t="s">
        <v>113</v>
      </c>
      <c r="AU176" s="23" t="s">
        <v>114</v>
      </c>
      <c r="AV176" s="25" t="s">
        <v>128</v>
      </c>
      <c r="AW176" s="25" t="s">
        <v>128</v>
      </c>
      <c r="AX176" s="25" t="s">
        <v>128</v>
      </c>
      <c r="AY176" s="25" t="s">
        <v>128</v>
      </c>
      <c r="AZ176" s="25" t="s">
        <v>128</v>
      </c>
      <c r="BA176" s="25" t="s">
        <v>128</v>
      </c>
      <c r="BB176" s="25" t="s">
        <v>128</v>
      </c>
      <c r="BC176" s="25" t="s">
        <v>128</v>
      </c>
      <c r="BD176" s="25" t="s">
        <v>128</v>
      </c>
      <c r="BE176" s="25" t="s">
        <v>128</v>
      </c>
      <c r="BF176" s="25" t="s">
        <v>128</v>
      </c>
      <c r="BG176" s="25" t="s">
        <v>128</v>
      </c>
      <c r="BH176" s="25" t="s">
        <v>113</v>
      </c>
      <c r="BI176" s="23" t="s">
        <v>128</v>
      </c>
      <c r="BJ176" t="s">
        <v>1345</v>
      </c>
      <c r="BK176" s="23" t="s">
        <v>709</v>
      </c>
      <c r="BL176" s="27"/>
    </row>
    <row r="177" spans="1:64" ht="15">
      <c r="A177" s="28">
        <v>232</v>
      </c>
      <c r="B177" s="23" t="s">
        <v>710</v>
      </c>
      <c r="C177" s="28" t="s">
        <v>1555</v>
      </c>
      <c r="D177" s="27" t="s">
        <v>705</v>
      </c>
      <c r="E177" s="42">
        <v>3</v>
      </c>
      <c r="F177" s="25" t="s">
        <v>128</v>
      </c>
      <c r="G177" s="25" t="s">
        <v>128</v>
      </c>
      <c r="H177" s="25" t="s">
        <v>128</v>
      </c>
      <c r="I177" s="29" t="s">
        <v>1217</v>
      </c>
      <c r="J177" s="43" t="s">
        <v>4252</v>
      </c>
      <c r="K177" s="27" t="s">
        <v>4245</v>
      </c>
      <c r="L177" s="29">
        <v>95.608999999999995</v>
      </c>
      <c r="M177" s="29">
        <v>96.405000000000001</v>
      </c>
      <c r="N177" s="29">
        <v>4.2479583712706246</v>
      </c>
      <c r="O177" s="30">
        <v>4</v>
      </c>
      <c r="P177" s="27" t="s">
        <v>106</v>
      </c>
      <c r="Q177" s="31">
        <v>2</v>
      </c>
      <c r="R177" s="25" t="s">
        <v>3055</v>
      </c>
      <c r="S177" s="25" t="s">
        <v>128</v>
      </c>
      <c r="T177" s="25" t="s">
        <v>4374</v>
      </c>
      <c r="U177" s="25" t="s">
        <v>128</v>
      </c>
      <c r="V177" s="23" t="s">
        <v>8</v>
      </c>
      <c r="W177" s="23" t="s">
        <v>1262</v>
      </c>
      <c r="X177" s="23" t="s">
        <v>8</v>
      </c>
      <c r="Y177" s="23" t="s">
        <v>1301</v>
      </c>
      <c r="Z177" s="23" t="s">
        <v>113</v>
      </c>
      <c r="AA177" s="23" t="s">
        <v>107</v>
      </c>
      <c r="AB177" s="23" t="s">
        <v>2764</v>
      </c>
      <c r="AC177" s="25">
        <v>22.726027397260275</v>
      </c>
      <c r="AD177" s="32">
        <v>500000000</v>
      </c>
      <c r="AE177" s="33">
        <f>VLOOKUP(J177,Library!A:B,2,0)</f>
        <v>1</v>
      </c>
      <c r="AF177" s="33">
        <f>VLOOKUP(J177,Library!A:G,7,0)</f>
        <v>3</v>
      </c>
      <c r="AG177" s="28" t="str">
        <f>VLOOKUP(V177,Library!W:X,2,0)</f>
        <v>N/A</v>
      </c>
      <c r="AH177" s="28">
        <f>VLOOKUP(W177,Library!Y:Z,2,0)</f>
        <v>3</v>
      </c>
      <c r="AI177" s="28" t="str">
        <f>VLOOKUP(X177,Library!AA:AB,2,0)</f>
        <v>N/A</v>
      </c>
      <c r="AJ177" s="33">
        <f>IF(MAX(AG177,AH177,AI177)=0,VLOOKUP(I177,Library!$J:$P,7,0),MAX(AG177,AH177,AI177))</f>
        <v>3</v>
      </c>
      <c r="AK177" s="33">
        <f t="shared" si="9"/>
        <v>5</v>
      </c>
      <c r="AL177" s="33">
        <f>VLOOKUP(AA177,Library!T:U,2,0)</f>
        <v>1</v>
      </c>
      <c r="AM177" s="34">
        <f t="shared" si="10"/>
        <v>2.4</v>
      </c>
      <c r="AN177" s="33">
        <f t="shared" si="11"/>
        <v>3</v>
      </c>
      <c r="AO177" s="28" t="s">
        <v>127</v>
      </c>
      <c r="AP177" s="25" t="s">
        <v>128</v>
      </c>
      <c r="AQ177" s="28" t="s">
        <v>110</v>
      </c>
      <c r="AR177" s="28" t="s">
        <v>3146</v>
      </c>
      <c r="AS177" s="28" t="s">
        <v>2282</v>
      </c>
      <c r="AT177" s="23" t="s">
        <v>113</v>
      </c>
      <c r="AU177" s="23" t="s">
        <v>114</v>
      </c>
      <c r="AV177" s="25" t="s">
        <v>128</v>
      </c>
      <c r="AW177" s="25" t="s">
        <v>128</v>
      </c>
      <c r="AX177" s="25" t="s">
        <v>128</v>
      </c>
      <c r="AY177" s="25" t="s">
        <v>128</v>
      </c>
      <c r="AZ177" s="25" t="s">
        <v>128</v>
      </c>
      <c r="BA177" s="25" t="s">
        <v>128</v>
      </c>
      <c r="BB177" s="25" t="s">
        <v>128</v>
      </c>
      <c r="BC177" s="25" t="s">
        <v>128</v>
      </c>
      <c r="BD177" s="25" t="s">
        <v>128</v>
      </c>
      <c r="BE177" s="25" t="s">
        <v>128</v>
      </c>
      <c r="BF177" s="25" t="s">
        <v>128</v>
      </c>
      <c r="BG177" s="25" t="s">
        <v>128</v>
      </c>
      <c r="BH177" s="25" t="s">
        <v>113</v>
      </c>
      <c r="BI177" s="23" t="s">
        <v>128</v>
      </c>
      <c r="BJ177" t="s">
        <v>1345</v>
      </c>
      <c r="BK177" s="23" t="s">
        <v>710</v>
      </c>
      <c r="BL177" s="27"/>
    </row>
    <row r="178" spans="1:64" ht="15">
      <c r="A178" s="28">
        <v>233</v>
      </c>
      <c r="B178" s="23" t="s">
        <v>711</v>
      </c>
      <c r="C178" s="28" t="s">
        <v>1556</v>
      </c>
      <c r="D178" s="27" t="s">
        <v>705</v>
      </c>
      <c r="E178" s="42">
        <v>3</v>
      </c>
      <c r="F178" s="25" t="s">
        <v>128</v>
      </c>
      <c r="G178" s="25" t="s">
        <v>128</v>
      </c>
      <c r="H178" s="25" t="s">
        <v>128</v>
      </c>
      <c r="I178" s="29" t="s">
        <v>1217</v>
      </c>
      <c r="J178" s="43" t="s">
        <v>4252</v>
      </c>
      <c r="K178" s="27" t="s">
        <v>4245</v>
      </c>
      <c r="L178" s="29">
        <v>68.716999999999999</v>
      </c>
      <c r="M178" s="29">
        <v>69.215999999999994</v>
      </c>
      <c r="N178" s="29">
        <v>4.2802772820137944</v>
      </c>
      <c r="O178" s="30">
        <v>2.25</v>
      </c>
      <c r="P178" s="27" t="s">
        <v>106</v>
      </c>
      <c r="Q178" s="31">
        <v>2</v>
      </c>
      <c r="R178" s="25" t="s">
        <v>2811</v>
      </c>
      <c r="S178" s="25" t="s">
        <v>128</v>
      </c>
      <c r="T178" s="25" t="s">
        <v>4374</v>
      </c>
      <c r="U178" s="25" t="s">
        <v>128</v>
      </c>
      <c r="V178" s="23" t="s">
        <v>1250</v>
      </c>
      <c r="W178" s="23" t="s">
        <v>1262</v>
      </c>
      <c r="X178" s="23" t="s">
        <v>1923</v>
      </c>
      <c r="Y178" s="23" t="s">
        <v>1301</v>
      </c>
      <c r="Z178" s="23" t="s">
        <v>113</v>
      </c>
      <c r="AA178" s="23" t="s">
        <v>107</v>
      </c>
      <c r="AB178" s="23" t="s">
        <v>2765</v>
      </c>
      <c r="AC178" s="25">
        <v>24.731506849315068</v>
      </c>
      <c r="AD178" s="32">
        <v>500000000</v>
      </c>
      <c r="AE178" s="33">
        <f>VLOOKUP(J178,Library!A:B,2,0)</f>
        <v>1</v>
      </c>
      <c r="AF178" s="33">
        <f>VLOOKUP(J178,Library!A:G,7,0)</f>
        <v>3</v>
      </c>
      <c r="AG178" s="28">
        <f>VLOOKUP(V178,Library!W:X,2,0)</f>
        <v>3</v>
      </c>
      <c r="AH178" s="28">
        <f>VLOOKUP(W178,Library!Y:Z,2,0)</f>
        <v>3</v>
      </c>
      <c r="AI178" s="28">
        <f>VLOOKUP(X178,Library!AA:AB,2,0)</f>
        <v>3</v>
      </c>
      <c r="AJ178" s="33">
        <f>IF(MAX(AG178,AH178,AI178)=0,VLOOKUP(I178,Library!$J:$P,7,0),MAX(AG178,AH178,AI178))</f>
        <v>3</v>
      </c>
      <c r="AK178" s="33">
        <f t="shared" si="9"/>
        <v>5</v>
      </c>
      <c r="AL178" s="33">
        <f>VLOOKUP(AA178,Library!T:U,2,0)</f>
        <v>1</v>
      </c>
      <c r="AM178" s="34">
        <f t="shared" si="10"/>
        <v>2.4</v>
      </c>
      <c r="AN178" s="33">
        <f t="shared" si="11"/>
        <v>3</v>
      </c>
      <c r="AO178" s="28" t="s">
        <v>412</v>
      </c>
      <c r="AP178" s="25" t="s">
        <v>128</v>
      </c>
      <c r="AQ178" s="28" t="s">
        <v>110</v>
      </c>
      <c r="AR178" s="28" t="s">
        <v>3146</v>
      </c>
      <c r="AS178" s="28" t="s">
        <v>2282</v>
      </c>
      <c r="AT178" s="23" t="s">
        <v>113</v>
      </c>
      <c r="AU178" s="23" t="s">
        <v>114</v>
      </c>
      <c r="AV178" s="25" t="s">
        <v>128</v>
      </c>
      <c r="AW178" s="25" t="s">
        <v>128</v>
      </c>
      <c r="AX178" s="25" t="s">
        <v>128</v>
      </c>
      <c r="AY178" s="25" t="s">
        <v>128</v>
      </c>
      <c r="AZ178" s="25" t="s">
        <v>128</v>
      </c>
      <c r="BA178" s="25" t="s">
        <v>128</v>
      </c>
      <c r="BB178" s="25" t="s">
        <v>128</v>
      </c>
      <c r="BC178" s="25" t="s">
        <v>128</v>
      </c>
      <c r="BD178" s="25" t="s">
        <v>128</v>
      </c>
      <c r="BE178" s="25" t="s">
        <v>128</v>
      </c>
      <c r="BF178" s="25" t="s">
        <v>128</v>
      </c>
      <c r="BG178" s="25" t="s">
        <v>128</v>
      </c>
      <c r="BH178" s="25" t="s">
        <v>113</v>
      </c>
      <c r="BI178" s="23" t="s">
        <v>128</v>
      </c>
      <c r="BJ178" t="s">
        <v>1345</v>
      </c>
      <c r="BK178" s="23" t="s">
        <v>711</v>
      </c>
      <c r="BL178" s="23"/>
    </row>
    <row r="179" spans="1:64" ht="15">
      <c r="A179" s="28">
        <v>237</v>
      </c>
      <c r="B179" s="23" t="s">
        <v>712</v>
      </c>
      <c r="C179" s="28" t="s">
        <v>1557</v>
      </c>
      <c r="D179" s="27" t="s">
        <v>713</v>
      </c>
      <c r="E179" s="42">
        <v>2</v>
      </c>
      <c r="F179" s="25" t="s">
        <v>128</v>
      </c>
      <c r="G179" s="25" t="s">
        <v>128</v>
      </c>
      <c r="H179" s="25" t="s">
        <v>128</v>
      </c>
      <c r="I179" s="29" t="s">
        <v>2408</v>
      </c>
      <c r="J179" s="43" t="s">
        <v>10</v>
      </c>
      <c r="K179" s="27" t="s">
        <v>21</v>
      </c>
      <c r="L179" s="29">
        <v>99.563000000000002</v>
      </c>
      <c r="M179" s="29">
        <v>99.649000000000001</v>
      </c>
      <c r="N179" s="29">
        <v>4.5824883447259177</v>
      </c>
      <c r="O179" s="30">
        <v>3.1</v>
      </c>
      <c r="P179" s="27" t="s">
        <v>106</v>
      </c>
      <c r="Q179" s="31">
        <v>2</v>
      </c>
      <c r="R179" s="25" t="s">
        <v>2766</v>
      </c>
      <c r="S179" s="25" t="s">
        <v>128</v>
      </c>
      <c r="T179" s="25" t="s">
        <v>4374</v>
      </c>
      <c r="U179" s="25" t="s">
        <v>128</v>
      </c>
      <c r="V179" s="23" t="s">
        <v>8</v>
      </c>
      <c r="W179" s="23" t="s">
        <v>1216</v>
      </c>
      <c r="X179" s="23" t="s">
        <v>8</v>
      </c>
      <c r="Y179" s="23" t="s">
        <v>1301</v>
      </c>
      <c r="Z179" s="23" t="s">
        <v>1276</v>
      </c>
      <c r="AA179" s="23" t="s">
        <v>107</v>
      </c>
      <c r="AB179" s="23" t="s">
        <v>2766</v>
      </c>
      <c r="AC179" s="25">
        <v>0.23287671232876711</v>
      </c>
      <c r="AD179" s="32">
        <v>260000000</v>
      </c>
      <c r="AE179" s="33">
        <f>VLOOKUP(J179,Library!A:B,2,0)</f>
        <v>1</v>
      </c>
      <c r="AF179" s="33">
        <f>VLOOKUP(J179,Library!A:G,7,0)</f>
        <v>3</v>
      </c>
      <c r="AG179" s="28" t="str">
        <f>VLOOKUP(V179,Library!W:X,2,0)</f>
        <v>N/A</v>
      </c>
      <c r="AH179" s="28">
        <f>VLOOKUP(W179,Library!Y:Z,2,0)</f>
        <v>3</v>
      </c>
      <c r="AI179" s="28" t="str">
        <f>VLOOKUP(X179,Library!AA:AB,2,0)</f>
        <v>N/A</v>
      </c>
      <c r="AJ179" s="33">
        <f>IF(MAX(AG179,AH179,AI179)=0,VLOOKUP(I179,Library!$J:$P,7,0),MAX(AG179,AH179,AI179))</f>
        <v>3</v>
      </c>
      <c r="AK179" s="33">
        <f t="shared" si="9"/>
        <v>2</v>
      </c>
      <c r="AL179" s="33">
        <f>VLOOKUP(AA179,Library!T:U,2,0)</f>
        <v>1</v>
      </c>
      <c r="AM179" s="34">
        <f t="shared" si="10"/>
        <v>2.1</v>
      </c>
      <c r="AN179" s="33">
        <f t="shared" si="11"/>
        <v>2</v>
      </c>
      <c r="AO179" s="28" t="s">
        <v>127</v>
      </c>
      <c r="AP179" s="25" t="s">
        <v>128</v>
      </c>
      <c r="AQ179" s="28" t="s">
        <v>110</v>
      </c>
      <c r="AR179" s="28" t="s">
        <v>3147</v>
      </c>
      <c r="AS179" s="28" t="s">
        <v>2283</v>
      </c>
      <c r="AT179" s="23" t="s">
        <v>113</v>
      </c>
      <c r="AU179" s="23" t="s">
        <v>114</v>
      </c>
      <c r="AV179" s="25" t="s">
        <v>128</v>
      </c>
      <c r="AW179" s="25" t="s">
        <v>128</v>
      </c>
      <c r="AX179" s="25" t="s">
        <v>128</v>
      </c>
      <c r="AY179" s="25" t="s">
        <v>128</v>
      </c>
      <c r="AZ179" s="25" t="s">
        <v>128</v>
      </c>
      <c r="BA179" s="25" t="s">
        <v>128</v>
      </c>
      <c r="BB179" s="25" t="s">
        <v>128</v>
      </c>
      <c r="BC179" s="25" t="s">
        <v>128</v>
      </c>
      <c r="BD179" s="25" t="s">
        <v>128</v>
      </c>
      <c r="BE179" s="25" t="s">
        <v>128</v>
      </c>
      <c r="BF179" s="25" t="s">
        <v>128</v>
      </c>
      <c r="BG179" s="25" t="s">
        <v>128</v>
      </c>
      <c r="BH179" s="25" t="s">
        <v>113</v>
      </c>
      <c r="BI179" s="23" t="s">
        <v>128</v>
      </c>
      <c r="BJ179" t="s">
        <v>1348</v>
      </c>
      <c r="BK179" s="23" t="s">
        <v>712</v>
      </c>
      <c r="BL179" s="23"/>
    </row>
    <row r="180" spans="1:64" ht="15">
      <c r="A180" s="28">
        <v>241</v>
      </c>
      <c r="B180" s="23" t="s">
        <v>715</v>
      </c>
      <c r="C180" s="28" t="s">
        <v>1558</v>
      </c>
      <c r="D180" s="27" t="s">
        <v>714</v>
      </c>
      <c r="E180" s="42">
        <v>3</v>
      </c>
      <c r="F180" s="25" t="s">
        <v>109</v>
      </c>
      <c r="G180" s="25" t="s">
        <v>128</v>
      </c>
      <c r="H180" s="25" t="s">
        <v>128</v>
      </c>
      <c r="I180" s="29" t="s">
        <v>2409</v>
      </c>
      <c r="J180" s="43" t="s">
        <v>3635</v>
      </c>
      <c r="K180" s="27" t="s">
        <v>21</v>
      </c>
      <c r="L180" s="29">
        <v>99.072000000000003</v>
      </c>
      <c r="M180" s="29">
        <v>99.087000000000003</v>
      </c>
      <c r="N180" s="29">
        <v>4.0242988612430839</v>
      </c>
      <c r="O180" s="30">
        <v>2.1</v>
      </c>
      <c r="P180" s="27" t="s">
        <v>106</v>
      </c>
      <c r="Q180" s="31">
        <v>2</v>
      </c>
      <c r="R180" s="25" t="s">
        <v>2767</v>
      </c>
      <c r="S180" s="25" t="s">
        <v>109</v>
      </c>
      <c r="T180" s="25" t="s">
        <v>3150</v>
      </c>
      <c r="U180" s="25" t="s">
        <v>128</v>
      </c>
      <c r="V180" s="23" t="s">
        <v>8</v>
      </c>
      <c r="W180" s="23" t="s">
        <v>8</v>
      </c>
      <c r="X180" s="23" t="s">
        <v>1219</v>
      </c>
      <c r="Y180" s="23" t="s">
        <v>1301</v>
      </c>
      <c r="Z180" s="23" t="s">
        <v>1276</v>
      </c>
      <c r="AA180" s="23" t="s">
        <v>107</v>
      </c>
      <c r="AB180" s="23" t="s">
        <v>2767</v>
      </c>
      <c r="AC180" s="25">
        <v>0.48219178082191783</v>
      </c>
      <c r="AD180" s="32">
        <v>500000000</v>
      </c>
      <c r="AE180" s="33">
        <f>VLOOKUP(J180,Library!A:B,2,0)</f>
        <v>1</v>
      </c>
      <c r="AF180" s="33">
        <f>VLOOKUP(J180,Library!A:G,7,0)</f>
        <v>3</v>
      </c>
      <c r="AG180" s="28" t="str">
        <f>VLOOKUP(V180,Library!W:X,2,0)</f>
        <v>N/A</v>
      </c>
      <c r="AH180" s="28" t="str">
        <f>VLOOKUP(W180,Library!Y:Z,2,0)</f>
        <v>N/A</v>
      </c>
      <c r="AI180" s="28">
        <f>VLOOKUP(X180,Library!AA:AB,2,0)</f>
        <v>4</v>
      </c>
      <c r="AJ180" s="33">
        <f>IF(MAX(AG180,AH180,AI180)=0,VLOOKUP(I180,Library!$J:$P,7,0),MAX(AG180,AH180,AI180))</f>
        <v>4</v>
      </c>
      <c r="AK180" s="33">
        <f t="shared" si="9"/>
        <v>2</v>
      </c>
      <c r="AL180" s="33">
        <f>VLOOKUP(AA180,Library!T:U,2,0)</f>
        <v>1</v>
      </c>
      <c r="AM180" s="34">
        <f t="shared" si="10"/>
        <v>2.35</v>
      </c>
      <c r="AN180" s="33">
        <f t="shared" si="11"/>
        <v>3</v>
      </c>
      <c r="AO180" s="28" t="s">
        <v>136</v>
      </c>
      <c r="AP180" s="25" t="s">
        <v>128</v>
      </c>
      <c r="AQ180" s="28" t="s">
        <v>3148</v>
      </c>
      <c r="AR180" s="28" t="s">
        <v>3149</v>
      </c>
      <c r="AS180" s="28" t="s">
        <v>2284</v>
      </c>
      <c r="AT180" s="23" t="s">
        <v>3150</v>
      </c>
      <c r="AU180" s="23" t="s">
        <v>35</v>
      </c>
      <c r="AV180" s="25" t="s">
        <v>128</v>
      </c>
      <c r="AW180" s="25" t="s">
        <v>128</v>
      </c>
      <c r="AX180" s="25" t="s">
        <v>128</v>
      </c>
      <c r="AY180" s="25" t="s">
        <v>128</v>
      </c>
      <c r="AZ180" s="25" t="s">
        <v>128</v>
      </c>
      <c r="BA180" s="25" t="s">
        <v>128</v>
      </c>
      <c r="BB180" s="25" t="s">
        <v>128</v>
      </c>
      <c r="BC180" s="25" t="s">
        <v>128</v>
      </c>
      <c r="BD180" s="25" t="s">
        <v>128</v>
      </c>
      <c r="BE180" s="25" t="s">
        <v>128</v>
      </c>
      <c r="BF180" s="25" t="s">
        <v>128</v>
      </c>
      <c r="BG180" s="25" t="s">
        <v>128</v>
      </c>
      <c r="BH180" s="25" t="s">
        <v>113</v>
      </c>
      <c r="BI180" s="23" t="s">
        <v>128</v>
      </c>
      <c r="BJ180" t="s">
        <v>1308</v>
      </c>
      <c r="BK180" s="23" t="s">
        <v>715</v>
      </c>
      <c r="BL180" s="23"/>
    </row>
    <row r="181" spans="1:64" ht="15">
      <c r="A181" s="28">
        <v>242</v>
      </c>
      <c r="B181" s="23" t="s">
        <v>716</v>
      </c>
      <c r="C181" s="28" t="s">
        <v>1559</v>
      </c>
      <c r="D181" s="27" t="s">
        <v>717</v>
      </c>
      <c r="E181" s="42">
        <v>4</v>
      </c>
      <c r="F181" s="25" t="s">
        <v>109</v>
      </c>
      <c r="G181" s="25" t="s">
        <v>109</v>
      </c>
      <c r="H181" s="25" t="s">
        <v>128</v>
      </c>
      <c r="I181" s="29" t="s">
        <v>2410</v>
      </c>
      <c r="J181" s="43" t="s">
        <v>3636</v>
      </c>
      <c r="K181" s="27" t="s">
        <v>21</v>
      </c>
      <c r="L181" s="29">
        <v>102.93600000000001</v>
      </c>
      <c r="M181" s="29">
        <v>102.976</v>
      </c>
      <c r="N181" s="29">
        <v>4.6715536892555072</v>
      </c>
      <c r="O181" s="30">
        <v>5.35</v>
      </c>
      <c r="P181" s="27" t="s">
        <v>126</v>
      </c>
      <c r="Q181" s="31">
        <v>2</v>
      </c>
      <c r="R181" s="25" t="s">
        <v>2975</v>
      </c>
      <c r="S181" s="25" t="s">
        <v>109</v>
      </c>
      <c r="T181" s="25" t="s">
        <v>3152</v>
      </c>
      <c r="U181" s="25" t="s">
        <v>128</v>
      </c>
      <c r="V181" s="23" t="s">
        <v>1215</v>
      </c>
      <c r="W181" s="23" t="s">
        <v>8</v>
      </c>
      <c r="X181" s="23" t="s">
        <v>8</v>
      </c>
      <c r="Y181" s="23" t="s">
        <v>1327</v>
      </c>
      <c r="Z181" s="23" t="s">
        <v>113</v>
      </c>
      <c r="AA181" s="23" t="s">
        <v>107</v>
      </c>
      <c r="AB181" s="23" t="s">
        <v>2768</v>
      </c>
      <c r="AC181" s="25">
        <v>7.536986301369863</v>
      </c>
      <c r="AD181" s="32">
        <v>2000000000</v>
      </c>
      <c r="AE181" s="33">
        <f>VLOOKUP(J181,Library!A:B,2,0)</f>
        <v>3</v>
      </c>
      <c r="AF181" s="33">
        <f>VLOOKUP(J181,Library!A:G,7,0)</f>
        <v>3</v>
      </c>
      <c r="AG181" s="28">
        <f>VLOOKUP(V181,Library!W:X,2,0)</f>
        <v>3</v>
      </c>
      <c r="AH181" s="28" t="str">
        <f>VLOOKUP(W181,Library!Y:Z,2,0)</f>
        <v>N/A</v>
      </c>
      <c r="AI181" s="28" t="str">
        <f>VLOOKUP(X181,Library!AA:AB,2,0)</f>
        <v>N/A</v>
      </c>
      <c r="AJ181" s="33">
        <f>IF(MAX(AG181,AH181,AI181)=0,VLOOKUP(I181,Library!$J:$P,7,0),MAX(AG181,AH181,AI181))</f>
        <v>3</v>
      </c>
      <c r="AK181" s="33">
        <f t="shared" si="9"/>
        <v>4</v>
      </c>
      <c r="AL181" s="33">
        <f>VLOOKUP(AA181,Library!T:U,2,0)</f>
        <v>1</v>
      </c>
      <c r="AM181" s="34">
        <f t="shared" si="10"/>
        <v>2.9999999999999996</v>
      </c>
      <c r="AN181" s="33">
        <f t="shared" si="11"/>
        <v>4</v>
      </c>
      <c r="AO181" s="28" t="s">
        <v>127</v>
      </c>
      <c r="AP181" s="25" t="s">
        <v>128</v>
      </c>
      <c r="AQ181" s="28" t="s">
        <v>110</v>
      </c>
      <c r="AR181" s="28" t="s">
        <v>3151</v>
      </c>
      <c r="AS181" s="28" t="s">
        <v>2285</v>
      </c>
      <c r="AT181" s="23" t="s">
        <v>3152</v>
      </c>
      <c r="AU181" s="23" t="s">
        <v>35</v>
      </c>
      <c r="AV181" s="25" t="s">
        <v>128</v>
      </c>
      <c r="AW181" s="25" t="s">
        <v>109</v>
      </c>
      <c r="AX181" s="25" t="s">
        <v>128</v>
      </c>
      <c r="AY181" s="25" t="s">
        <v>128</v>
      </c>
      <c r="AZ181" s="25" t="s">
        <v>128</v>
      </c>
      <c r="BA181" s="25" t="s">
        <v>109</v>
      </c>
      <c r="BB181" s="25" t="s">
        <v>128</v>
      </c>
      <c r="BC181" s="25" t="s">
        <v>128</v>
      </c>
      <c r="BD181" s="25" t="s">
        <v>128</v>
      </c>
      <c r="BE181" s="25" t="s">
        <v>128</v>
      </c>
      <c r="BF181" s="25" t="s">
        <v>128</v>
      </c>
      <c r="BG181" s="25" t="s">
        <v>128</v>
      </c>
      <c r="BH181" s="25" t="s">
        <v>113</v>
      </c>
      <c r="BI181" s="23" t="s">
        <v>128</v>
      </c>
      <c r="BJ181" t="s">
        <v>1277</v>
      </c>
      <c r="BK181" s="23" t="s">
        <v>716</v>
      </c>
      <c r="BL181" s="23"/>
    </row>
    <row r="182" spans="1:64" ht="15">
      <c r="A182" s="28">
        <v>244</v>
      </c>
      <c r="B182" s="23" t="s">
        <v>718</v>
      </c>
      <c r="C182" s="28" t="s">
        <v>1560</v>
      </c>
      <c r="D182" s="27" t="s">
        <v>454</v>
      </c>
      <c r="E182" s="42">
        <v>3</v>
      </c>
      <c r="F182" s="25" t="s">
        <v>128</v>
      </c>
      <c r="G182" s="25" t="s">
        <v>128</v>
      </c>
      <c r="H182" s="25" t="s">
        <v>128</v>
      </c>
      <c r="I182" s="29" t="s">
        <v>2406</v>
      </c>
      <c r="J182" s="43" t="s">
        <v>10</v>
      </c>
      <c r="K182" s="27" t="s">
        <v>21</v>
      </c>
      <c r="L182" s="29">
        <v>94.661000000000001</v>
      </c>
      <c r="M182" s="29">
        <v>94.756</v>
      </c>
      <c r="N182" s="29">
        <v>4.5624973260677759</v>
      </c>
      <c r="O182" s="30">
        <v>3.05</v>
      </c>
      <c r="P182" s="27" t="s">
        <v>106</v>
      </c>
      <c r="Q182" s="31">
        <v>2</v>
      </c>
      <c r="R182" s="25" t="s">
        <v>4414</v>
      </c>
      <c r="S182" s="25" t="s">
        <v>128</v>
      </c>
      <c r="T182" s="25" t="s">
        <v>4374</v>
      </c>
      <c r="U182" s="25" t="s">
        <v>128</v>
      </c>
      <c r="V182" s="23" t="s">
        <v>8</v>
      </c>
      <c r="W182" s="23" t="s">
        <v>1225</v>
      </c>
      <c r="X182" s="23" t="s">
        <v>8</v>
      </c>
      <c r="Y182" s="23" t="s">
        <v>1301</v>
      </c>
      <c r="Z182" s="23" t="s">
        <v>1276</v>
      </c>
      <c r="AA182" s="23" t="s">
        <v>107</v>
      </c>
      <c r="AB182" s="23" t="s">
        <v>2769</v>
      </c>
      <c r="AC182" s="25">
        <v>3.8191780821917809</v>
      </c>
      <c r="AD182" s="32">
        <v>294000000</v>
      </c>
      <c r="AE182" s="33">
        <f>VLOOKUP(J182,Library!A:B,2,0)</f>
        <v>1</v>
      </c>
      <c r="AF182" s="33">
        <f>VLOOKUP(J182,Library!A:G,7,0)</f>
        <v>3</v>
      </c>
      <c r="AG182" s="28" t="str">
        <f>VLOOKUP(V182,Library!W:X,2,0)</f>
        <v>N/A</v>
      </c>
      <c r="AH182" s="28">
        <f>VLOOKUP(W182,Library!Y:Z,2,0)</f>
        <v>4</v>
      </c>
      <c r="AI182" s="28" t="str">
        <f>VLOOKUP(X182,Library!AA:AB,2,0)</f>
        <v>N/A</v>
      </c>
      <c r="AJ182" s="33">
        <f>IF(MAX(AG182,AH182,AI182)=0,VLOOKUP(I182,Library!$J:$P,7,0),MAX(AG182,AH182,AI182))</f>
        <v>4</v>
      </c>
      <c r="AK182" s="33">
        <f t="shared" si="9"/>
        <v>3</v>
      </c>
      <c r="AL182" s="33">
        <f>VLOOKUP(AA182,Library!T:U,2,0)</f>
        <v>1</v>
      </c>
      <c r="AM182" s="34">
        <f t="shared" si="10"/>
        <v>2.4500000000000002</v>
      </c>
      <c r="AN182" s="33">
        <f t="shared" si="11"/>
        <v>3</v>
      </c>
      <c r="AO182" s="28" t="s">
        <v>127</v>
      </c>
      <c r="AP182" s="25" t="s">
        <v>128</v>
      </c>
      <c r="AQ182" s="28" t="s">
        <v>110</v>
      </c>
      <c r="AR182" s="28" t="s">
        <v>456</v>
      </c>
      <c r="AS182" s="28" t="s">
        <v>2280</v>
      </c>
      <c r="AT182" s="23" t="s">
        <v>113</v>
      </c>
      <c r="AU182" s="23" t="s">
        <v>114</v>
      </c>
      <c r="AV182" s="25" t="s">
        <v>128</v>
      </c>
      <c r="AW182" s="25" t="s">
        <v>128</v>
      </c>
      <c r="AX182" s="25" t="s">
        <v>128</v>
      </c>
      <c r="AY182" s="25" t="s">
        <v>128</v>
      </c>
      <c r="AZ182" s="25" t="s">
        <v>128</v>
      </c>
      <c r="BA182" s="25" t="s">
        <v>128</v>
      </c>
      <c r="BB182" s="25" t="s">
        <v>128</v>
      </c>
      <c r="BC182" s="25" t="s">
        <v>128</v>
      </c>
      <c r="BD182" s="25" t="s">
        <v>128</v>
      </c>
      <c r="BE182" s="25" t="s">
        <v>128</v>
      </c>
      <c r="BF182" s="25" t="s">
        <v>128</v>
      </c>
      <c r="BG182" s="25" t="s">
        <v>128</v>
      </c>
      <c r="BH182" s="25" t="s">
        <v>113</v>
      </c>
      <c r="BI182" s="23" t="s">
        <v>128</v>
      </c>
      <c r="BJ182" t="s">
        <v>1277</v>
      </c>
      <c r="BK182" s="23" t="s">
        <v>718</v>
      </c>
      <c r="BL182" s="23"/>
    </row>
    <row r="183" spans="1:64" ht="15">
      <c r="A183" s="28">
        <v>245</v>
      </c>
      <c r="B183" s="23" t="s">
        <v>719</v>
      </c>
      <c r="C183" s="28" t="s">
        <v>1561</v>
      </c>
      <c r="D183" s="27" t="s">
        <v>454</v>
      </c>
      <c r="E183" s="42">
        <v>3</v>
      </c>
      <c r="F183" s="25" t="s">
        <v>128</v>
      </c>
      <c r="G183" s="25" t="s">
        <v>128</v>
      </c>
      <c r="H183" s="25" t="s">
        <v>128</v>
      </c>
      <c r="I183" s="29" t="s">
        <v>2411</v>
      </c>
      <c r="J183" s="43" t="s">
        <v>10</v>
      </c>
      <c r="K183" s="27" t="s">
        <v>21</v>
      </c>
      <c r="L183" s="29">
        <v>94.36</v>
      </c>
      <c r="M183" s="29">
        <v>94.552999999999997</v>
      </c>
      <c r="N183" s="29">
        <v>5.8635484194230374</v>
      </c>
      <c r="O183" s="30">
        <v>5.35</v>
      </c>
      <c r="P183" s="27" t="s">
        <v>106</v>
      </c>
      <c r="Q183" s="31">
        <v>2</v>
      </c>
      <c r="R183" s="25" t="s">
        <v>4408</v>
      </c>
      <c r="S183" s="25" t="s">
        <v>128</v>
      </c>
      <c r="T183" s="25" t="s">
        <v>4374</v>
      </c>
      <c r="U183" s="25" t="s">
        <v>128</v>
      </c>
      <c r="V183" s="23" t="s">
        <v>1215</v>
      </c>
      <c r="W183" s="23" t="s">
        <v>1225</v>
      </c>
      <c r="X183" s="23" t="s">
        <v>8</v>
      </c>
      <c r="Y183" s="23" t="s">
        <v>1301</v>
      </c>
      <c r="Z183" s="23" t="s">
        <v>1276</v>
      </c>
      <c r="AA183" s="23" t="s">
        <v>107</v>
      </c>
      <c r="AB183" s="23" t="s">
        <v>2770</v>
      </c>
      <c r="AC183" s="25">
        <v>16.794520547945204</v>
      </c>
      <c r="AD183" s="32">
        <v>300000000</v>
      </c>
      <c r="AE183" s="33">
        <f>VLOOKUP(J183,Library!A:B,2,0)</f>
        <v>1</v>
      </c>
      <c r="AF183" s="33">
        <f>VLOOKUP(J183,Library!A:G,7,0)</f>
        <v>3</v>
      </c>
      <c r="AG183" s="28">
        <f>VLOOKUP(V183,Library!W:X,2,0)</f>
        <v>3</v>
      </c>
      <c r="AH183" s="28">
        <f>VLOOKUP(W183,Library!Y:Z,2,0)</f>
        <v>4</v>
      </c>
      <c r="AI183" s="28" t="str">
        <f>VLOOKUP(X183,Library!AA:AB,2,0)</f>
        <v>N/A</v>
      </c>
      <c r="AJ183" s="33">
        <f>IF(MAX(AG183,AH183,AI183)=0,VLOOKUP(I183,Library!$J:$P,7,0),MAX(AG183,AH183,AI183))</f>
        <v>4</v>
      </c>
      <c r="AK183" s="33">
        <f t="shared" si="9"/>
        <v>5</v>
      </c>
      <c r="AL183" s="33">
        <f>VLOOKUP(AA183,Library!T:U,2,0)</f>
        <v>1</v>
      </c>
      <c r="AM183" s="34">
        <f t="shared" si="10"/>
        <v>2.65</v>
      </c>
      <c r="AN183" s="33">
        <f t="shared" si="11"/>
        <v>3</v>
      </c>
      <c r="AO183" s="28" t="s">
        <v>127</v>
      </c>
      <c r="AP183" s="25" t="s">
        <v>128</v>
      </c>
      <c r="AQ183" s="28" t="s">
        <v>110</v>
      </c>
      <c r="AR183" s="28" t="s">
        <v>456</v>
      </c>
      <c r="AS183" s="28" t="s">
        <v>2280</v>
      </c>
      <c r="AT183" s="23" t="s">
        <v>113</v>
      </c>
      <c r="AU183" s="23" t="s">
        <v>114</v>
      </c>
      <c r="AV183" s="25" t="s">
        <v>128</v>
      </c>
      <c r="AW183" s="25" t="s">
        <v>128</v>
      </c>
      <c r="AX183" s="25" t="s">
        <v>128</v>
      </c>
      <c r="AY183" s="25" t="s">
        <v>128</v>
      </c>
      <c r="AZ183" s="25" t="s">
        <v>128</v>
      </c>
      <c r="BA183" s="25" t="s">
        <v>128</v>
      </c>
      <c r="BB183" s="25" t="s">
        <v>128</v>
      </c>
      <c r="BC183" s="25" t="s">
        <v>128</v>
      </c>
      <c r="BD183" s="25" t="s">
        <v>128</v>
      </c>
      <c r="BE183" s="25" t="s">
        <v>128</v>
      </c>
      <c r="BF183" s="25" t="s">
        <v>128</v>
      </c>
      <c r="BG183" s="25" t="s">
        <v>128</v>
      </c>
      <c r="BH183" s="25" t="s">
        <v>113</v>
      </c>
      <c r="BI183" s="23" t="s">
        <v>128</v>
      </c>
      <c r="BJ183" t="s">
        <v>1277</v>
      </c>
      <c r="BK183" s="23" t="s">
        <v>719</v>
      </c>
      <c r="BL183" s="23"/>
    </row>
    <row r="184" spans="1:64" ht="15">
      <c r="A184" s="28">
        <v>246</v>
      </c>
      <c r="B184" s="23" t="s">
        <v>720</v>
      </c>
      <c r="C184" s="28" t="s">
        <v>1562</v>
      </c>
      <c r="D184" s="27" t="s">
        <v>454</v>
      </c>
      <c r="E184" s="42">
        <v>3</v>
      </c>
      <c r="F184" s="25" t="s">
        <v>128</v>
      </c>
      <c r="G184" s="25" t="s">
        <v>128</v>
      </c>
      <c r="H184" s="25" t="s">
        <v>128</v>
      </c>
      <c r="I184" s="29" t="s">
        <v>2412</v>
      </c>
      <c r="J184" s="43" t="s">
        <v>10</v>
      </c>
      <c r="K184" s="27" t="s">
        <v>21</v>
      </c>
      <c r="L184" s="29">
        <v>105.095</v>
      </c>
      <c r="M184" s="29">
        <v>105.38200000000001</v>
      </c>
      <c r="N184" s="29">
        <v>5.8811446283426383</v>
      </c>
      <c r="O184" s="30">
        <v>6.375</v>
      </c>
      <c r="P184" s="27" t="s">
        <v>106</v>
      </c>
      <c r="Q184" s="31">
        <v>2</v>
      </c>
      <c r="R184" s="25" t="s">
        <v>2667</v>
      </c>
      <c r="S184" s="25" t="s">
        <v>128</v>
      </c>
      <c r="T184" s="25" t="s">
        <v>4374</v>
      </c>
      <c r="U184" s="25" t="s">
        <v>128</v>
      </c>
      <c r="V184" s="23" t="s">
        <v>1215</v>
      </c>
      <c r="W184" s="23" t="s">
        <v>1225</v>
      </c>
      <c r="X184" s="23" t="s">
        <v>1215</v>
      </c>
      <c r="Y184" s="23" t="s">
        <v>1301</v>
      </c>
      <c r="Z184" s="23" t="s">
        <v>1276</v>
      </c>
      <c r="AA184" s="23" t="s">
        <v>107</v>
      </c>
      <c r="AB184" s="23" t="s">
        <v>2771</v>
      </c>
      <c r="AC184" s="25">
        <v>17.747945205479454</v>
      </c>
      <c r="AD184" s="32">
        <v>500000000</v>
      </c>
      <c r="AE184" s="33">
        <f>VLOOKUP(J184,Library!A:B,2,0)</f>
        <v>1</v>
      </c>
      <c r="AF184" s="33">
        <f>VLOOKUP(J184,Library!A:G,7,0)</f>
        <v>3</v>
      </c>
      <c r="AG184" s="28">
        <f>VLOOKUP(V184,Library!W:X,2,0)</f>
        <v>3</v>
      </c>
      <c r="AH184" s="28">
        <f>VLOOKUP(W184,Library!Y:Z,2,0)</f>
        <v>4</v>
      </c>
      <c r="AI184" s="28">
        <f>VLOOKUP(X184,Library!AA:AB,2,0)</f>
        <v>3</v>
      </c>
      <c r="AJ184" s="33">
        <f>IF(MAX(AG184,AH184,AI184)=0,VLOOKUP(I184,Library!$J:$P,7,0),MAX(AG184,AH184,AI184))</f>
        <v>4</v>
      </c>
      <c r="AK184" s="33">
        <f t="shared" si="9"/>
        <v>5</v>
      </c>
      <c r="AL184" s="33">
        <f>VLOOKUP(AA184,Library!T:U,2,0)</f>
        <v>1</v>
      </c>
      <c r="AM184" s="34">
        <f t="shared" si="10"/>
        <v>2.65</v>
      </c>
      <c r="AN184" s="33">
        <f t="shared" si="11"/>
        <v>3</v>
      </c>
      <c r="AO184" s="28" t="s">
        <v>136</v>
      </c>
      <c r="AP184" s="25" t="s">
        <v>128</v>
      </c>
      <c r="AQ184" s="28" t="s">
        <v>110</v>
      </c>
      <c r="AR184" s="28" t="s">
        <v>456</v>
      </c>
      <c r="AS184" s="28" t="s">
        <v>2280</v>
      </c>
      <c r="AT184" s="23" t="s">
        <v>113</v>
      </c>
      <c r="AU184" s="23" t="s">
        <v>114</v>
      </c>
      <c r="AV184" s="25" t="s">
        <v>128</v>
      </c>
      <c r="AW184" s="25" t="s">
        <v>128</v>
      </c>
      <c r="AX184" s="25" t="s">
        <v>128</v>
      </c>
      <c r="AY184" s="25" t="s">
        <v>128</v>
      </c>
      <c r="AZ184" s="25" t="s">
        <v>128</v>
      </c>
      <c r="BA184" s="25" t="s">
        <v>128</v>
      </c>
      <c r="BB184" s="25" t="s">
        <v>128</v>
      </c>
      <c r="BC184" s="25" t="s">
        <v>128</v>
      </c>
      <c r="BD184" s="25" t="s">
        <v>128</v>
      </c>
      <c r="BE184" s="25" t="s">
        <v>128</v>
      </c>
      <c r="BF184" s="25" t="s">
        <v>128</v>
      </c>
      <c r="BG184" s="25" t="s">
        <v>128</v>
      </c>
      <c r="BH184" s="25" t="s">
        <v>113</v>
      </c>
      <c r="BI184" s="23" t="s">
        <v>128</v>
      </c>
      <c r="BJ184" t="s">
        <v>1277</v>
      </c>
      <c r="BK184" s="23" t="s">
        <v>720</v>
      </c>
      <c r="BL184" s="23"/>
    </row>
    <row r="185" spans="1:64" ht="15">
      <c r="A185" s="28">
        <v>248</v>
      </c>
      <c r="B185" s="23" t="s">
        <v>721</v>
      </c>
      <c r="C185" s="28" t="s">
        <v>1563</v>
      </c>
      <c r="D185" s="27" t="s">
        <v>722</v>
      </c>
      <c r="E185" s="42">
        <v>3</v>
      </c>
      <c r="F185" s="25" t="s">
        <v>128</v>
      </c>
      <c r="G185" s="25" t="s">
        <v>128</v>
      </c>
      <c r="H185" s="25" t="s">
        <v>128</v>
      </c>
      <c r="I185" s="29" t="s">
        <v>245</v>
      </c>
      <c r="J185" s="43" t="s">
        <v>10</v>
      </c>
      <c r="K185" s="27" t="s">
        <v>21</v>
      </c>
      <c r="L185" s="29">
        <v>99.643000000000001</v>
      </c>
      <c r="M185" s="29">
        <v>99.668000000000006</v>
      </c>
      <c r="N185" s="29">
        <v>3.9478650367512484</v>
      </c>
      <c r="O185" s="30">
        <v>3.25</v>
      </c>
      <c r="P185" s="27" t="s">
        <v>106</v>
      </c>
      <c r="Q185" s="31">
        <v>2</v>
      </c>
      <c r="R185" s="25" t="s">
        <v>2767</v>
      </c>
      <c r="S185" s="25" t="s">
        <v>128</v>
      </c>
      <c r="T185" s="25" t="s">
        <v>4374</v>
      </c>
      <c r="U185" s="25" t="s">
        <v>128</v>
      </c>
      <c r="V185" s="23" t="s">
        <v>8</v>
      </c>
      <c r="W185" s="23" t="s">
        <v>1216</v>
      </c>
      <c r="X185" s="23" t="s">
        <v>1219</v>
      </c>
      <c r="Y185" s="23" t="s">
        <v>1301</v>
      </c>
      <c r="Z185" s="23" t="s">
        <v>1276</v>
      </c>
      <c r="AA185" s="23" t="s">
        <v>107</v>
      </c>
      <c r="AB185" s="23" t="s">
        <v>2767</v>
      </c>
      <c r="AC185" s="25">
        <v>0.48219178082191783</v>
      </c>
      <c r="AD185" s="32">
        <v>500000000</v>
      </c>
      <c r="AE185" s="33">
        <f>VLOOKUP(J185,Library!A:B,2,0)</f>
        <v>1</v>
      </c>
      <c r="AF185" s="33">
        <f>VLOOKUP(J185,Library!A:G,7,0)</f>
        <v>3</v>
      </c>
      <c r="AG185" s="28" t="str">
        <f>VLOOKUP(V185,Library!W:X,2,0)</f>
        <v>N/A</v>
      </c>
      <c r="AH185" s="28">
        <f>VLOOKUP(W185,Library!Y:Z,2,0)</f>
        <v>3</v>
      </c>
      <c r="AI185" s="28">
        <f>VLOOKUP(X185,Library!AA:AB,2,0)</f>
        <v>4</v>
      </c>
      <c r="AJ185" s="33">
        <f>IF(MAX(AG185,AH185,AI185)=0,VLOOKUP(I185,Library!$J:$P,7,0),MAX(AG185,AH185,AI185))</f>
        <v>4</v>
      </c>
      <c r="AK185" s="33">
        <f t="shared" si="9"/>
        <v>2</v>
      </c>
      <c r="AL185" s="33">
        <f>VLOOKUP(AA185,Library!T:U,2,0)</f>
        <v>1</v>
      </c>
      <c r="AM185" s="34">
        <f t="shared" si="10"/>
        <v>2.35</v>
      </c>
      <c r="AN185" s="33">
        <f t="shared" si="11"/>
        <v>3</v>
      </c>
      <c r="AO185" s="28" t="s">
        <v>136</v>
      </c>
      <c r="AP185" s="25" t="s">
        <v>128</v>
      </c>
      <c r="AQ185" s="28" t="s">
        <v>246</v>
      </c>
      <c r="AR185" s="28" t="s">
        <v>247</v>
      </c>
      <c r="AS185" s="28" t="s">
        <v>248</v>
      </c>
      <c r="AT185" s="23" t="s">
        <v>113</v>
      </c>
      <c r="AU185" s="23" t="s">
        <v>114</v>
      </c>
      <c r="AV185" s="25" t="s">
        <v>128</v>
      </c>
      <c r="AW185" s="25" t="s">
        <v>128</v>
      </c>
      <c r="AX185" s="25" t="s">
        <v>128</v>
      </c>
      <c r="AY185" s="25" t="s">
        <v>128</v>
      </c>
      <c r="AZ185" s="25" t="s">
        <v>128</v>
      </c>
      <c r="BA185" s="25" t="s">
        <v>128</v>
      </c>
      <c r="BB185" s="25" t="s">
        <v>128</v>
      </c>
      <c r="BC185" s="25" t="s">
        <v>128</v>
      </c>
      <c r="BD185" s="25" t="s">
        <v>128</v>
      </c>
      <c r="BE185" s="25" t="s">
        <v>128</v>
      </c>
      <c r="BF185" s="25" t="s">
        <v>128</v>
      </c>
      <c r="BG185" s="25" t="s">
        <v>128</v>
      </c>
      <c r="BH185" s="25" t="s">
        <v>113</v>
      </c>
      <c r="BI185" s="23" t="s">
        <v>128</v>
      </c>
      <c r="BJ185" t="s">
        <v>1292</v>
      </c>
      <c r="BK185" s="23" t="s">
        <v>721</v>
      </c>
      <c r="BL185" s="23"/>
    </row>
    <row r="186" spans="1:64" ht="15">
      <c r="A186" s="28">
        <v>252</v>
      </c>
      <c r="B186" s="23" t="s">
        <v>724</v>
      </c>
      <c r="C186" s="28" t="s">
        <v>1564</v>
      </c>
      <c r="D186" s="27" t="s">
        <v>723</v>
      </c>
      <c r="E186" s="42">
        <v>3</v>
      </c>
      <c r="F186" s="25" t="s">
        <v>109</v>
      </c>
      <c r="G186" s="25" t="s">
        <v>109</v>
      </c>
      <c r="H186" s="25" t="s">
        <v>128</v>
      </c>
      <c r="I186" s="29" t="s">
        <v>2413</v>
      </c>
      <c r="J186" s="43" t="s">
        <v>3635</v>
      </c>
      <c r="K186" s="27" t="s">
        <v>21</v>
      </c>
      <c r="L186" s="29">
        <v>101.11</v>
      </c>
      <c r="M186" s="29">
        <v>101.26900000000001</v>
      </c>
      <c r="N186" s="29">
        <v>4.5722071669013769</v>
      </c>
      <c r="O186" s="30">
        <v>5.1820000000000004</v>
      </c>
      <c r="P186" s="27" t="s">
        <v>106</v>
      </c>
      <c r="Q186" s="31">
        <v>2</v>
      </c>
      <c r="R186" s="25" t="s">
        <v>4415</v>
      </c>
      <c r="S186" s="25" t="s">
        <v>109</v>
      </c>
      <c r="T186" s="25" t="s">
        <v>3156</v>
      </c>
      <c r="U186" s="25" t="s">
        <v>128</v>
      </c>
      <c r="V186" s="23" t="s">
        <v>1224</v>
      </c>
      <c r="W186" s="23" t="s">
        <v>1229</v>
      </c>
      <c r="X186" s="23" t="s">
        <v>1224</v>
      </c>
      <c r="Y186" s="23" t="s">
        <v>1301</v>
      </c>
      <c r="Z186" s="23" t="s">
        <v>1276</v>
      </c>
      <c r="AA186" s="23" t="s">
        <v>107</v>
      </c>
      <c r="AB186" s="23" t="s">
        <v>2772</v>
      </c>
      <c r="AC186" s="25">
        <v>2.2246575342465755</v>
      </c>
      <c r="AD186" s="32">
        <v>1000000000</v>
      </c>
      <c r="AE186" s="33">
        <f>VLOOKUP(J186,Library!A:B,2,0)</f>
        <v>1</v>
      </c>
      <c r="AF186" s="33">
        <f>VLOOKUP(J186,Library!A:G,7,0)</f>
        <v>3</v>
      </c>
      <c r="AG186" s="28">
        <f>VLOOKUP(V186,Library!W:X,2,0)</f>
        <v>4</v>
      </c>
      <c r="AH186" s="28">
        <f>VLOOKUP(W186,Library!Y:Z,2,0)</f>
        <v>4</v>
      </c>
      <c r="AI186" s="28">
        <f>VLOOKUP(X186,Library!AA:AB,2,0)</f>
        <v>4</v>
      </c>
      <c r="AJ186" s="33">
        <f>IF(MAX(AG186,AH186,AI186)=0,VLOOKUP(I186,Library!$J:$P,7,0),MAX(AG186,AH186,AI186))</f>
        <v>4</v>
      </c>
      <c r="AK186" s="33">
        <f t="shared" si="9"/>
        <v>3</v>
      </c>
      <c r="AL186" s="33">
        <f>VLOOKUP(AA186,Library!T:U,2,0)</f>
        <v>1</v>
      </c>
      <c r="AM186" s="34">
        <f t="shared" si="10"/>
        <v>2.4500000000000002</v>
      </c>
      <c r="AN186" s="33">
        <f t="shared" si="11"/>
        <v>3</v>
      </c>
      <c r="AO186" s="28" t="s">
        <v>3154</v>
      </c>
      <c r="AP186" s="25" t="s">
        <v>128</v>
      </c>
      <c r="AQ186" s="28" t="s">
        <v>110</v>
      </c>
      <c r="AR186" s="28" t="s">
        <v>3155</v>
      </c>
      <c r="AS186" s="28" t="s">
        <v>2286</v>
      </c>
      <c r="AT186" s="23" t="s">
        <v>3156</v>
      </c>
      <c r="AU186" s="23" t="s">
        <v>35</v>
      </c>
      <c r="AV186" s="25" t="s">
        <v>128</v>
      </c>
      <c r="AW186" s="25" t="s">
        <v>128</v>
      </c>
      <c r="AX186" s="25" t="s">
        <v>128</v>
      </c>
      <c r="AY186" s="25" t="s">
        <v>128</v>
      </c>
      <c r="AZ186" s="25" t="s">
        <v>128</v>
      </c>
      <c r="BA186" s="25" t="s">
        <v>109</v>
      </c>
      <c r="BB186" s="25" t="s">
        <v>109</v>
      </c>
      <c r="BC186" s="25" t="s">
        <v>128</v>
      </c>
      <c r="BD186" s="25" t="s">
        <v>128</v>
      </c>
      <c r="BE186" s="25" t="s">
        <v>128</v>
      </c>
      <c r="BF186" s="25" t="s">
        <v>128</v>
      </c>
      <c r="BG186" s="25" t="s">
        <v>128</v>
      </c>
      <c r="BH186" s="25" t="s">
        <v>113</v>
      </c>
      <c r="BI186" s="23" t="s">
        <v>128</v>
      </c>
      <c r="BJ186" t="s">
        <v>1308</v>
      </c>
      <c r="BK186" s="23" t="s">
        <v>724</v>
      </c>
      <c r="BL186" s="23"/>
    </row>
    <row r="187" spans="1:64" ht="15">
      <c r="A187" s="28">
        <v>253</v>
      </c>
      <c r="B187" s="23" t="s">
        <v>725</v>
      </c>
      <c r="C187" s="28" t="s">
        <v>1565</v>
      </c>
      <c r="D187" s="27" t="s">
        <v>723</v>
      </c>
      <c r="E187" s="42">
        <v>3</v>
      </c>
      <c r="F187" s="25" t="s">
        <v>109</v>
      </c>
      <c r="G187" s="25" t="s">
        <v>109</v>
      </c>
      <c r="H187" s="25" t="s">
        <v>128</v>
      </c>
      <c r="I187" s="29" t="s">
        <v>2413</v>
      </c>
      <c r="J187" s="43" t="s">
        <v>3635</v>
      </c>
      <c r="K187" s="27" t="s">
        <v>21</v>
      </c>
      <c r="L187" s="29">
        <v>85.123000000000005</v>
      </c>
      <c r="M187" s="29">
        <v>85.674999999999997</v>
      </c>
      <c r="N187" s="29">
        <v>6.949766237999091</v>
      </c>
      <c r="O187" s="30">
        <v>5.6760000000000002</v>
      </c>
      <c r="P187" s="27" t="s">
        <v>106</v>
      </c>
      <c r="Q187" s="31">
        <v>2</v>
      </c>
      <c r="R187" s="25" t="s">
        <v>4415</v>
      </c>
      <c r="S187" s="25" t="s">
        <v>109</v>
      </c>
      <c r="T187" s="25" t="s">
        <v>3158</v>
      </c>
      <c r="U187" s="25" t="s">
        <v>128</v>
      </c>
      <c r="V187" s="23" t="s">
        <v>1224</v>
      </c>
      <c r="W187" s="23" t="s">
        <v>1229</v>
      </c>
      <c r="X187" s="23" t="s">
        <v>1224</v>
      </c>
      <c r="Y187" s="23" t="s">
        <v>1301</v>
      </c>
      <c r="Z187" s="23" t="s">
        <v>1276</v>
      </c>
      <c r="AA187" s="23" t="s">
        <v>107</v>
      </c>
      <c r="AB187" s="23" t="s">
        <v>2773</v>
      </c>
      <c r="AC187" s="25">
        <v>22.238356164383561</v>
      </c>
      <c r="AD187" s="32">
        <v>500000000</v>
      </c>
      <c r="AE187" s="33">
        <f>VLOOKUP(J187,Library!A:B,2,0)</f>
        <v>1</v>
      </c>
      <c r="AF187" s="33">
        <f>VLOOKUP(J187,Library!A:G,7,0)</f>
        <v>3</v>
      </c>
      <c r="AG187" s="28">
        <f>VLOOKUP(V187,Library!W:X,2,0)</f>
        <v>4</v>
      </c>
      <c r="AH187" s="28">
        <f>VLOOKUP(W187,Library!Y:Z,2,0)</f>
        <v>4</v>
      </c>
      <c r="AI187" s="28">
        <f>VLOOKUP(X187,Library!AA:AB,2,0)</f>
        <v>4</v>
      </c>
      <c r="AJ187" s="33">
        <f>IF(MAX(AG187,AH187,AI187)=0,VLOOKUP(I187,Library!$J:$P,7,0),MAX(AG187,AH187,AI187))</f>
        <v>4</v>
      </c>
      <c r="AK187" s="33">
        <f t="shared" si="9"/>
        <v>5</v>
      </c>
      <c r="AL187" s="33">
        <f>VLOOKUP(AA187,Library!T:U,2,0)</f>
        <v>1</v>
      </c>
      <c r="AM187" s="34">
        <f t="shared" si="10"/>
        <v>2.65</v>
      </c>
      <c r="AN187" s="33">
        <f t="shared" si="11"/>
        <v>3</v>
      </c>
      <c r="AO187" s="28" t="s">
        <v>3157</v>
      </c>
      <c r="AP187" s="25" t="s">
        <v>128</v>
      </c>
      <c r="AQ187" s="28" t="s">
        <v>110</v>
      </c>
      <c r="AR187" s="28" t="s">
        <v>3155</v>
      </c>
      <c r="AS187" s="28" t="s">
        <v>2286</v>
      </c>
      <c r="AT187" s="23" t="s">
        <v>3158</v>
      </c>
      <c r="AU187" s="23" t="s">
        <v>35</v>
      </c>
      <c r="AV187" s="25" t="s">
        <v>128</v>
      </c>
      <c r="AW187" s="25" t="s">
        <v>128</v>
      </c>
      <c r="AX187" s="25" t="s">
        <v>128</v>
      </c>
      <c r="AY187" s="25" t="s">
        <v>128</v>
      </c>
      <c r="AZ187" s="25" t="s">
        <v>128</v>
      </c>
      <c r="BA187" s="25" t="s">
        <v>109</v>
      </c>
      <c r="BB187" s="25" t="s">
        <v>109</v>
      </c>
      <c r="BC187" s="25" t="s">
        <v>128</v>
      </c>
      <c r="BD187" s="25" t="s">
        <v>128</v>
      </c>
      <c r="BE187" s="25" t="s">
        <v>128</v>
      </c>
      <c r="BF187" s="25" t="s">
        <v>128</v>
      </c>
      <c r="BG187" s="25" t="s">
        <v>128</v>
      </c>
      <c r="BH187" s="25" t="s">
        <v>113</v>
      </c>
      <c r="BI187" s="23" t="s">
        <v>128</v>
      </c>
      <c r="BJ187" t="s">
        <v>1308</v>
      </c>
      <c r="BK187" s="23" t="s">
        <v>725</v>
      </c>
      <c r="BL187" s="23"/>
    </row>
    <row r="188" spans="1:64" ht="15">
      <c r="A188" s="28">
        <v>255</v>
      </c>
      <c r="B188" s="23" t="s">
        <v>726</v>
      </c>
      <c r="C188" s="28" t="s">
        <v>1566</v>
      </c>
      <c r="D188" s="27" t="s">
        <v>3617</v>
      </c>
      <c r="E188" s="42">
        <v>2</v>
      </c>
      <c r="F188" s="25" t="s">
        <v>128</v>
      </c>
      <c r="G188" s="25" t="s">
        <v>128</v>
      </c>
      <c r="H188" s="25" t="s">
        <v>128</v>
      </c>
      <c r="I188" s="29" t="s">
        <v>2414</v>
      </c>
      <c r="J188" s="43" t="s">
        <v>10</v>
      </c>
      <c r="K188" s="27" t="s">
        <v>21</v>
      </c>
      <c r="L188" s="29">
        <v>99.025999999999996</v>
      </c>
      <c r="M188" s="29">
        <v>99.061000000000007</v>
      </c>
      <c r="N188" s="29">
        <v>4.0907300127037614</v>
      </c>
      <c r="O188" s="30">
        <v>2.1</v>
      </c>
      <c r="P188" s="27" t="s">
        <v>106</v>
      </c>
      <c r="Q188" s="31">
        <v>2</v>
      </c>
      <c r="R188" s="25" t="s">
        <v>2646</v>
      </c>
      <c r="S188" s="25" t="s">
        <v>128</v>
      </c>
      <c r="T188" s="25" t="s">
        <v>4374</v>
      </c>
      <c r="U188" s="25" t="s">
        <v>128</v>
      </c>
      <c r="V188" s="23" t="s">
        <v>1215</v>
      </c>
      <c r="W188" s="23" t="s">
        <v>8</v>
      </c>
      <c r="X188" s="23" t="s">
        <v>1215</v>
      </c>
      <c r="Y188" s="23" t="s">
        <v>1301</v>
      </c>
      <c r="Z188" s="23" t="s">
        <v>1276</v>
      </c>
      <c r="AA188" s="23" t="s">
        <v>107</v>
      </c>
      <c r="AB188" s="23" t="s">
        <v>2646</v>
      </c>
      <c r="AC188" s="25">
        <v>0.47945205479452052</v>
      </c>
      <c r="AD188" s="32">
        <v>500000000</v>
      </c>
      <c r="AE188" s="33">
        <f>VLOOKUP(J188,Library!A:B,2,0)</f>
        <v>1</v>
      </c>
      <c r="AF188" s="33">
        <f>VLOOKUP(J188,Library!A:G,7,0)</f>
        <v>3</v>
      </c>
      <c r="AG188" s="28">
        <f>VLOOKUP(V188,Library!W:X,2,0)</f>
        <v>3</v>
      </c>
      <c r="AH188" s="28" t="str">
        <f>VLOOKUP(W188,Library!Y:Z,2,0)</f>
        <v>N/A</v>
      </c>
      <c r="AI188" s="28">
        <f>VLOOKUP(X188,Library!AA:AB,2,0)</f>
        <v>3</v>
      </c>
      <c r="AJ188" s="33">
        <f>IF(MAX(AG188,AH188,AI188)=0,VLOOKUP(I188,Library!$J:$P,7,0),MAX(AG188,AH188,AI188))</f>
        <v>3</v>
      </c>
      <c r="AK188" s="33">
        <f t="shared" si="9"/>
        <v>2</v>
      </c>
      <c r="AL188" s="33">
        <f>VLOOKUP(AA188,Library!T:U,2,0)</f>
        <v>1</v>
      </c>
      <c r="AM188" s="34">
        <f t="shared" si="10"/>
        <v>2.1</v>
      </c>
      <c r="AN188" s="33">
        <f t="shared" si="11"/>
        <v>2</v>
      </c>
      <c r="AO188" s="28" t="s">
        <v>136</v>
      </c>
      <c r="AP188" s="25" t="s">
        <v>128</v>
      </c>
      <c r="AQ188" s="28" t="s">
        <v>110</v>
      </c>
      <c r="AR188" s="28" t="s">
        <v>3159</v>
      </c>
      <c r="AS188" s="28" t="s">
        <v>2287</v>
      </c>
      <c r="AT188" s="23" t="s">
        <v>113</v>
      </c>
      <c r="AU188" s="23" t="s">
        <v>114</v>
      </c>
      <c r="AV188" s="25" t="s">
        <v>128</v>
      </c>
      <c r="AW188" s="25" t="s">
        <v>128</v>
      </c>
      <c r="AX188" s="25" t="s">
        <v>128</v>
      </c>
      <c r="AY188" s="25" t="s">
        <v>128</v>
      </c>
      <c r="AZ188" s="25" t="s">
        <v>128</v>
      </c>
      <c r="BA188" s="25" t="s">
        <v>128</v>
      </c>
      <c r="BB188" s="25" t="s">
        <v>128</v>
      </c>
      <c r="BC188" s="25" t="s">
        <v>128</v>
      </c>
      <c r="BD188" s="25" t="s">
        <v>128</v>
      </c>
      <c r="BE188" s="25" t="s">
        <v>128</v>
      </c>
      <c r="BF188" s="25" t="s">
        <v>128</v>
      </c>
      <c r="BG188" s="25" t="s">
        <v>128</v>
      </c>
      <c r="BH188" s="25" t="s">
        <v>113</v>
      </c>
      <c r="BI188" s="23" t="s">
        <v>128</v>
      </c>
      <c r="BJ188" t="s">
        <v>1292</v>
      </c>
      <c r="BK188" s="23" t="s">
        <v>726</v>
      </c>
      <c r="BL188" s="23"/>
    </row>
    <row r="189" spans="1:64" ht="15">
      <c r="A189" s="28">
        <v>258</v>
      </c>
      <c r="B189" s="23" t="s">
        <v>728</v>
      </c>
      <c r="C189" s="28" t="s">
        <v>1567</v>
      </c>
      <c r="D189" s="27" t="s">
        <v>727</v>
      </c>
      <c r="E189" s="42">
        <v>3</v>
      </c>
      <c r="F189" s="25" t="s">
        <v>128</v>
      </c>
      <c r="G189" s="25" t="s">
        <v>128</v>
      </c>
      <c r="H189" s="25" t="s">
        <v>128</v>
      </c>
      <c r="I189" s="29" t="s">
        <v>1944</v>
      </c>
      <c r="J189" s="43" t="s">
        <v>10</v>
      </c>
      <c r="K189" s="27" t="s">
        <v>23</v>
      </c>
      <c r="L189" s="29">
        <v>99.617000000000004</v>
      </c>
      <c r="M189" s="29">
        <v>99.667000000000002</v>
      </c>
      <c r="N189" s="29">
        <v>5.0097791809085424</v>
      </c>
      <c r="O189" s="30">
        <v>3.2</v>
      </c>
      <c r="P189" s="27" t="s">
        <v>106</v>
      </c>
      <c r="Q189" s="31">
        <v>2</v>
      </c>
      <c r="R189" s="25" t="s">
        <v>650</v>
      </c>
      <c r="S189" s="25" t="s">
        <v>128</v>
      </c>
      <c r="T189" s="25" t="s">
        <v>4374</v>
      </c>
      <c r="U189" s="25" t="s">
        <v>128</v>
      </c>
      <c r="V189" s="23" t="s">
        <v>8</v>
      </c>
      <c r="W189" s="23" t="s">
        <v>8</v>
      </c>
      <c r="X189" s="23" t="s">
        <v>1228</v>
      </c>
      <c r="Y189" s="23" t="s">
        <v>1301</v>
      </c>
      <c r="Z189" s="23" t="s">
        <v>1276</v>
      </c>
      <c r="AA189" s="23" t="s">
        <v>107</v>
      </c>
      <c r="AB189" s="23" t="s">
        <v>650</v>
      </c>
      <c r="AC189" s="25">
        <v>0.18082191780821918</v>
      </c>
      <c r="AD189" s="32">
        <v>600000000</v>
      </c>
      <c r="AE189" s="33">
        <f>VLOOKUP(J189,Library!A:B,2,0)</f>
        <v>1</v>
      </c>
      <c r="AF189" s="33">
        <f>VLOOKUP(J189,Library!A:G,7,0)</f>
        <v>3</v>
      </c>
      <c r="AG189" s="28" t="str">
        <f>VLOOKUP(V189,Library!W:X,2,0)</f>
        <v>N/A</v>
      </c>
      <c r="AH189" s="28" t="str">
        <f>VLOOKUP(W189,Library!Y:Z,2,0)</f>
        <v>N/A</v>
      </c>
      <c r="AI189" s="28">
        <f>VLOOKUP(X189,Library!AA:AB,2,0)</f>
        <v>4</v>
      </c>
      <c r="AJ189" s="33">
        <f>IF(MAX(AG189,AH189,AI189)=0,VLOOKUP(I189,Library!$J:$P,7,0),MAX(AG189,AH189,AI189))</f>
        <v>4</v>
      </c>
      <c r="AK189" s="33">
        <f t="shared" ref="AK189:AK218" si="12">IF(AND(AC189&gt;=0,AC189&lt;=1),2,IF(AND(AC189&gt;1,AC189&lt;=5),3,IF(AND(AC189&gt;5,AC189&lt;=10),4,IF(OR(AC189&gt;10,AC189=""),5,""))))</f>
        <v>2</v>
      </c>
      <c r="AL189" s="33">
        <f>VLOOKUP(AA189,Library!T:U,2,0)</f>
        <v>1</v>
      </c>
      <c r="AM189" s="34">
        <f t="shared" ref="AM189:AM218" si="13">AE189*0.35+AF189*0.25+AJ189*0.25+AK189*0.1+AL189*0.05</f>
        <v>2.35</v>
      </c>
      <c r="AN189" s="33">
        <f t="shared" ref="AN189:AN218" si="14">IF(AND(AM189&gt;=1,AM189&lt;=1.45),1,IF(AND(AM189&gt;1.45,AM189&lt;=2.1),2,IF(AND(AM189&gt;2.1,AM189&lt;=2.95),3,IF(AND(AM189&gt;2.95,AM189&lt;=3.65),4,IF(AND(AM189&gt;3.65,AM189&lt;=5),5,"")))))</f>
        <v>3</v>
      </c>
      <c r="AO189" s="28" t="s">
        <v>127</v>
      </c>
      <c r="AP189" s="25" t="s">
        <v>128</v>
      </c>
      <c r="AQ189" s="28" t="s">
        <v>3160</v>
      </c>
      <c r="AR189" s="28" t="s">
        <v>1982</v>
      </c>
      <c r="AS189" s="28" t="s">
        <v>1983</v>
      </c>
      <c r="AT189" s="23" t="s">
        <v>113</v>
      </c>
      <c r="AU189" s="23" t="s">
        <v>114</v>
      </c>
      <c r="AV189" s="25" t="s">
        <v>128</v>
      </c>
      <c r="AW189" s="25" t="s">
        <v>128</v>
      </c>
      <c r="AX189" s="25" t="s">
        <v>128</v>
      </c>
      <c r="AY189" s="25" t="s">
        <v>128</v>
      </c>
      <c r="AZ189" s="25" t="s">
        <v>128</v>
      </c>
      <c r="BA189" s="25" t="s">
        <v>128</v>
      </c>
      <c r="BB189" s="25" t="s">
        <v>128</v>
      </c>
      <c r="BC189" s="25" t="s">
        <v>128</v>
      </c>
      <c r="BD189" s="25" t="s">
        <v>128</v>
      </c>
      <c r="BE189" s="25" t="s">
        <v>128</v>
      </c>
      <c r="BF189" s="25" t="s">
        <v>128</v>
      </c>
      <c r="BG189" s="25" t="s">
        <v>128</v>
      </c>
      <c r="BH189" s="25" t="s">
        <v>113</v>
      </c>
      <c r="BI189" s="23" t="s">
        <v>128</v>
      </c>
      <c r="BJ189" t="s">
        <v>1277</v>
      </c>
      <c r="BK189" s="23" t="s">
        <v>728</v>
      </c>
      <c r="BL189" s="23"/>
    </row>
    <row r="190" spans="1:64" ht="15">
      <c r="A190" s="28">
        <v>261</v>
      </c>
      <c r="B190" s="23" t="s">
        <v>730</v>
      </c>
      <c r="C190" s="28" t="s">
        <v>1568</v>
      </c>
      <c r="D190" s="27" t="s">
        <v>729</v>
      </c>
      <c r="E190" s="42">
        <v>3</v>
      </c>
      <c r="F190" s="25" t="s">
        <v>128</v>
      </c>
      <c r="G190" s="25" t="s">
        <v>128</v>
      </c>
      <c r="H190" s="25" t="s">
        <v>128</v>
      </c>
      <c r="I190" s="29" t="s">
        <v>2415</v>
      </c>
      <c r="J190" s="43" t="s">
        <v>10</v>
      </c>
      <c r="K190" s="27" t="s">
        <v>21</v>
      </c>
      <c r="L190" s="29">
        <v>92.141000000000005</v>
      </c>
      <c r="M190" s="29">
        <v>92.15</v>
      </c>
      <c r="N190" s="29">
        <v>4.0247439885827978</v>
      </c>
      <c r="O190" s="30">
        <v>2.125</v>
      </c>
      <c r="P190" s="27" t="s">
        <v>106</v>
      </c>
      <c r="Q190" s="31">
        <v>2</v>
      </c>
      <c r="R190" s="25" t="s">
        <v>3550</v>
      </c>
      <c r="S190" s="25" t="s">
        <v>128</v>
      </c>
      <c r="T190" s="25" t="s">
        <v>4374</v>
      </c>
      <c r="U190" s="25" t="s">
        <v>128</v>
      </c>
      <c r="V190" s="23" t="s">
        <v>8</v>
      </c>
      <c r="W190" s="23" t="s">
        <v>1212</v>
      </c>
      <c r="X190" s="23" t="s">
        <v>76</v>
      </c>
      <c r="Y190" s="23" t="s">
        <v>1301</v>
      </c>
      <c r="Z190" s="23" t="s">
        <v>1276</v>
      </c>
      <c r="AA190" s="23" t="s">
        <v>107</v>
      </c>
      <c r="AB190" s="23" t="s">
        <v>2774</v>
      </c>
      <c r="AC190" s="25">
        <v>4.5671232876712331</v>
      </c>
      <c r="AD190" s="32">
        <v>500000000</v>
      </c>
      <c r="AE190" s="33">
        <f>VLOOKUP(J190,Library!A:B,2,0)</f>
        <v>1</v>
      </c>
      <c r="AF190" s="33">
        <f>VLOOKUP(J190,Library!A:G,7,0)</f>
        <v>3</v>
      </c>
      <c r="AG190" s="28" t="str">
        <f>VLOOKUP(V190,Library!W:X,2,0)</f>
        <v>N/A</v>
      </c>
      <c r="AH190" s="28">
        <f>VLOOKUP(W190,Library!Y:Z,2,0)</f>
        <v>3</v>
      </c>
      <c r="AI190" s="28">
        <f>VLOOKUP(X190,Library!AA:AB,2,0)</f>
        <v>3</v>
      </c>
      <c r="AJ190" s="33">
        <f>IF(MAX(AG190,AH190,AI190)=0,VLOOKUP(I190,Library!$J:$P,7,0),MAX(AG190,AH190,AI190))</f>
        <v>3</v>
      </c>
      <c r="AK190" s="33">
        <f t="shared" si="12"/>
        <v>3</v>
      </c>
      <c r="AL190" s="33">
        <f>VLOOKUP(AA190,Library!T:U,2,0)</f>
        <v>1</v>
      </c>
      <c r="AM190" s="34">
        <f t="shared" si="13"/>
        <v>2.2000000000000002</v>
      </c>
      <c r="AN190" s="33">
        <f t="shared" si="14"/>
        <v>3</v>
      </c>
      <c r="AO190" s="28" t="s">
        <v>127</v>
      </c>
      <c r="AP190" s="25" t="s">
        <v>128</v>
      </c>
      <c r="AQ190" s="28" t="s">
        <v>110</v>
      </c>
      <c r="AR190" s="28" t="s">
        <v>113</v>
      </c>
      <c r="AS190" s="28" t="s">
        <v>4465</v>
      </c>
      <c r="AT190" s="23" t="s">
        <v>113</v>
      </c>
      <c r="AU190" s="23" t="s">
        <v>114</v>
      </c>
      <c r="AV190" s="25" t="s">
        <v>128</v>
      </c>
      <c r="AW190" s="25" t="s">
        <v>128</v>
      </c>
      <c r="AX190" s="25" t="s">
        <v>128</v>
      </c>
      <c r="AY190" s="25" t="s">
        <v>128</v>
      </c>
      <c r="AZ190" s="25" t="s">
        <v>128</v>
      </c>
      <c r="BA190" s="25" t="s">
        <v>128</v>
      </c>
      <c r="BB190" s="25" t="s">
        <v>128</v>
      </c>
      <c r="BC190" s="25" t="s">
        <v>128</v>
      </c>
      <c r="BD190" s="25" t="s">
        <v>128</v>
      </c>
      <c r="BE190" s="25" t="s">
        <v>128</v>
      </c>
      <c r="BF190" s="25" t="s">
        <v>128</v>
      </c>
      <c r="BG190" s="25" t="s">
        <v>128</v>
      </c>
      <c r="BH190" s="25" t="s">
        <v>113</v>
      </c>
      <c r="BI190" s="23" t="s">
        <v>128</v>
      </c>
      <c r="BJ190" t="s">
        <v>1277</v>
      </c>
      <c r="BK190" s="23" t="s">
        <v>730</v>
      </c>
      <c r="BL190" s="23"/>
    </row>
    <row r="191" spans="1:64" ht="15">
      <c r="A191" s="28">
        <v>265</v>
      </c>
      <c r="B191" s="23" t="s">
        <v>732</v>
      </c>
      <c r="C191" s="28" t="s">
        <v>1569</v>
      </c>
      <c r="D191" s="27" t="s">
        <v>731</v>
      </c>
      <c r="E191" s="42">
        <v>3</v>
      </c>
      <c r="F191" s="25" t="s">
        <v>128</v>
      </c>
      <c r="G191" s="25" t="s">
        <v>128</v>
      </c>
      <c r="H191" s="25" t="s">
        <v>128</v>
      </c>
      <c r="I191" s="29" t="s">
        <v>2416</v>
      </c>
      <c r="J191" s="43" t="s">
        <v>10</v>
      </c>
      <c r="K191" s="27" t="s">
        <v>21</v>
      </c>
      <c r="L191" s="29">
        <v>99.12</v>
      </c>
      <c r="M191" s="29">
        <v>99.224000000000004</v>
      </c>
      <c r="N191" s="29">
        <v>4.0021004890357856</v>
      </c>
      <c r="O191" s="30">
        <v>3.75</v>
      </c>
      <c r="P191" s="27" t="s">
        <v>106</v>
      </c>
      <c r="Q191" s="31">
        <v>2</v>
      </c>
      <c r="R191" s="25" t="s">
        <v>4416</v>
      </c>
      <c r="S191" s="25" t="s">
        <v>128</v>
      </c>
      <c r="T191" s="25" t="s">
        <v>4374</v>
      </c>
      <c r="U191" s="25" t="s">
        <v>128</v>
      </c>
      <c r="V191" s="23" t="s">
        <v>8</v>
      </c>
      <c r="W191" s="23" t="s">
        <v>1212</v>
      </c>
      <c r="X191" s="23" t="s">
        <v>76</v>
      </c>
      <c r="Y191" s="23" t="s">
        <v>1301</v>
      </c>
      <c r="Z191" s="23" t="s">
        <v>1276</v>
      </c>
      <c r="AA191" s="23" t="s">
        <v>107</v>
      </c>
      <c r="AB191" s="23" t="s">
        <v>2775</v>
      </c>
      <c r="AC191" s="25">
        <v>3.2986301369863016</v>
      </c>
      <c r="AD191" s="32">
        <v>500000000</v>
      </c>
      <c r="AE191" s="33">
        <f>VLOOKUP(J191,Library!A:B,2,0)</f>
        <v>1</v>
      </c>
      <c r="AF191" s="33">
        <f>VLOOKUP(J191,Library!A:G,7,0)</f>
        <v>3</v>
      </c>
      <c r="AG191" s="28" t="str">
        <f>VLOOKUP(V191,Library!W:X,2,0)</f>
        <v>N/A</v>
      </c>
      <c r="AH191" s="28">
        <f>VLOOKUP(W191,Library!Y:Z,2,0)</f>
        <v>3</v>
      </c>
      <c r="AI191" s="28">
        <f>VLOOKUP(X191,Library!AA:AB,2,0)</f>
        <v>3</v>
      </c>
      <c r="AJ191" s="33">
        <f>IF(MAX(AG191,AH191,AI191)=0,VLOOKUP(I191,Library!$J:$P,7,0),MAX(AG191,AH191,AI191))</f>
        <v>3</v>
      </c>
      <c r="AK191" s="33">
        <f t="shared" si="12"/>
        <v>3</v>
      </c>
      <c r="AL191" s="33">
        <f>VLOOKUP(AA191,Library!T:U,2,0)</f>
        <v>1</v>
      </c>
      <c r="AM191" s="34">
        <f t="shared" si="13"/>
        <v>2.2000000000000002</v>
      </c>
      <c r="AN191" s="33">
        <f t="shared" si="14"/>
        <v>3</v>
      </c>
      <c r="AO191" s="28" t="s">
        <v>127</v>
      </c>
      <c r="AP191" s="25" t="s">
        <v>128</v>
      </c>
      <c r="AQ191" s="28" t="s">
        <v>110</v>
      </c>
      <c r="AR191" s="28" t="s">
        <v>3161</v>
      </c>
      <c r="AS191" s="28" t="s">
        <v>2288</v>
      </c>
      <c r="AT191" s="23" t="s">
        <v>113</v>
      </c>
      <c r="AU191" s="23" t="s">
        <v>114</v>
      </c>
      <c r="AV191" s="25" t="s">
        <v>128</v>
      </c>
      <c r="AW191" s="25" t="s">
        <v>128</v>
      </c>
      <c r="AX191" s="25" t="s">
        <v>128</v>
      </c>
      <c r="AY191" s="25" t="s">
        <v>128</v>
      </c>
      <c r="AZ191" s="25" t="s">
        <v>128</v>
      </c>
      <c r="BA191" s="25" t="s">
        <v>128</v>
      </c>
      <c r="BB191" s="25" t="s">
        <v>128</v>
      </c>
      <c r="BC191" s="25" t="s">
        <v>128</v>
      </c>
      <c r="BD191" s="25" t="s">
        <v>128</v>
      </c>
      <c r="BE191" s="25" t="s">
        <v>128</v>
      </c>
      <c r="BF191" s="25" t="s">
        <v>128</v>
      </c>
      <c r="BG191" s="25" t="s">
        <v>128</v>
      </c>
      <c r="BH191" s="25" t="s">
        <v>113</v>
      </c>
      <c r="BI191" s="23" t="s">
        <v>128</v>
      </c>
      <c r="BJ191" t="s">
        <v>1277</v>
      </c>
      <c r="BK191" s="23" t="s">
        <v>732</v>
      </c>
      <c r="BL191" s="23"/>
    </row>
    <row r="192" spans="1:64" ht="15">
      <c r="A192" s="28">
        <v>267</v>
      </c>
      <c r="B192" s="23" t="s">
        <v>734</v>
      </c>
      <c r="C192" s="28" t="s">
        <v>1570</v>
      </c>
      <c r="D192" s="27" t="s">
        <v>733</v>
      </c>
      <c r="E192" s="42">
        <v>3</v>
      </c>
      <c r="F192" s="25" t="s">
        <v>128</v>
      </c>
      <c r="G192" s="25" t="s">
        <v>128</v>
      </c>
      <c r="H192" s="25" t="s">
        <v>128</v>
      </c>
      <c r="I192" s="29" t="s">
        <v>2418</v>
      </c>
      <c r="J192" s="43" t="s">
        <v>10</v>
      </c>
      <c r="K192" s="27" t="s">
        <v>21</v>
      </c>
      <c r="L192" s="29">
        <v>113.303</v>
      </c>
      <c r="M192" s="29">
        <v>113.569</v>
      </c>
      <c r="N192" s="29">
        <v>4.9900098541884956</v>
      </c>
      <c r="O192" s="30">
        <v>6.3</v>
      </c>
      <c r="P192" s="27" t="s">
        <v>106</v>
      </c>
      <c r="Q192" s="31">
        <v>2</v>
      </c>
      <c r="R192" s="25" t="s">
        <v>2962</v>
      </c>
      <c r="S192" s="25" t="s">
        <v>128</v>
      </c>
      <c r="T192" s="25" t="s">
        <v>4374</v>
      </c>
      <c r="U192" s="25" t="s">
        <v>128</v>
      </c>
      <c r="V192" s="23" t="s">
        <v>1219</v>
      </c>
      <c r="W192" s="23" t="s">
        <v>1220</v>
      </c>
      <c r="X192" s="23" t="s">
        <v>1215</v>
      </c>
      <c r="Y192" s="23" t="s">
        <v>1301</v>
      </c>
      <c r="Z192" s="23" t="s">
        <v>1276</v>
      </c>
      <c r="AA192" s="23" t="s">
        <v>107</v>
      </c>
      <c r="AB192" s="23" t="s">
        <v>2776</v>
      </c>
      <c r="AC192" s="25">
        <v>14.786301369863013</v>
      </c>
      <c r="AD192" s="32">
        <v>500000000</v>
      </c>
      <c r="AE192" s="33">
        <f>VLOOKUP(J192,Library!A:B,2,0)</f>
        <v>1</v>
      </c>
      <c r="AF192" s="33">
        <f>VLOOKUP(J192,Library!A:G,7,0)</f>
        <v>3</v>
      </c>
      <c r="AG192" s="28">
        <f>VLOOKUP(V192,Library!W:X,2,0)</f>
        <v>4</v>
      </c>
      <c r="AH192" s="28">
        <f>VLOOKUP(W192,Library!Y:Z,2,0)</f>
        <v>4</v>
      </c>
      <c r="AI192" s="28">
        <f>VLOOKUP(X192,Library!AA:AB,2,0)</f>
        <v>3</v>
      </c>
      <c r="AJ192" s="33">
        <f>IF(MAX(AG192,AH192,AI192)=0,VLOOKUP(I192,Library!$J:$P,7,0),MAX(AG192,AH192,AI192))</f>
        <v>4</v>
      </c>
      <c r="AK192" s="33">
        <f t="shared" si="12"/>
        <v>5</v>
      </c>
      <c r="AL192" s="33">
        <f>VLOOKUP(AA192,Library!T:U,2,0)</f>
        <v>1</v>
      </c>
      <c r="AM192" s="34">
        <f t="shared" si="13"/>
        <v>2.65</v>
      </c>
      <c r="AN192" s="33">
        <f t="shared" si="14"/>
        <v>3</v>
      </c>
      <c r="AO192" s="28" t="s">
        <v>127</v>
      </c>
      <c r="AP192" s="25" t="s">
        <v>128</v>
      </c>
      <c r="AQ192" s="28" t="s">
        <v>110</v>
      </c>
      <c r="AR192" s="28" t="s">
        <v>3162</v>
      </c>
      <c r="AS192" s="28" t="s">
        <v>2289</v>
      </c>
      <c r="AT192" s="23" t="s">
        <v>113</v>
      </c>
      <c r="AU192" s="23" t="s">
        <v>114</v>
      </c>
      <c r="AV192" s="25" t="s">
        <v>128</v>
      </c>
      <c r="AW192" s="25" t="s">
        <v>128</v>
      </c>
      <c r="AX192" s="25" t="s">
        <v>128</v>
      </c>
      <c r="AY192" s="25" t="s">
        <v>128</v>
      </c>
      <c r="AZ192" s="25" t="s">
        <v>128</v>
      </c>
      <c r="BA192" s="25" t="s">
        <v>128</v>
      </c>
      <c r="BB192" s="25" t="s">
        <v>128</v>
      </c>
      <c r="BC192" s="25" t="s">
        <v>128</v>
      </c>
      <c r="BD192" s="25" t="s">
        <v>128</v>
      </c>
      <c r="BE192" s="25" t="s">
        <v>128</v>
      </c>
      <c r="BF192" s="25" t="s">
        <v>128</v>
      </c>
      <c r="BG192" s="25" t="s">
        <v>128</v>
      </c>
      <c r="BH192" s="25" t="s">
        <v>113</v>
      </c>
      <c r="BI192" s="23" t="s">
        <v>128</v>
      </c>
      <c r="BJ192" t="s">
        <v>1277</v>
      </c>
      <c r="BK192" s="23" t="s">
        <v>734</v>
      </c>
      <c r="BL192" s="23"/>
    </row>
    <row r="193" spans="1:64" ht="15">
      <c r="A193" s="28">
        <v>271</v>
      </c>
      <c r="B193" s="23" t="s">
        <v>736</v>
      </c>
      <c r="C193" s="28" t="s">
        <v>1571</v>
      </c>
      <c r="D193" s="27" t="s">
        <v>735</v>
      </c>
      <c r="E193" s="42">
        <v>3</v>
      </c>
      <c r="F193" s="25" t="s">
        <v>109</v>
      </c>
      <c r="G193" s="25" t="s">
        <v>128</v>
      </c>
      <c r="H193" s="25" t="s">
        <v>128</v>
      </c>
      <c r="I193" s="29" t="s">
        <v>2419</v>
      </c>
      <c r="J193" s="43" t="s">
        <v>3635</v>
      </c>
      <c r="K193" s="27" t="s">
        <v>21</v>
      </c>
      <c r="L193" s="29">
        <v>92.760999999999996</v>
      </c>
      <c r="M193" s="29">
        <v>92.888999999999996</v>
      </c>
      <c r="N193" s="29">
        <v>3.838504996888088</v>
      </c>
      <c r="O193" s="30">
        <v>2.15</v>
      </c>
      <c r="P193" s="27" t="s">
        <v>106</v>
      </c>
      <c r="Q193" s="31">
        <v>2</v>
      </c>
      <c r="R193" s="25" t="s">
        <v>2866</v>
      </c>
      <c r="S193" s="25" t="s">
        <v>109</v>
      </c>
      <c r="T193" s="25" t="s">
        <v>2828</v>
      </c>
      <c r="U193" s="25" t="s">
        <v>128</v>
      </c>
      <c r="V193" s="23" t="s">
        <v>8</v>
      </c>
      <c r="W193" s="23" t="s">
        <v>1210</v>
      </c>
      <c r="X193" s="23" t="s">
        <v>76</v>
      </c>
      <c r="Y193" s="23" t="s">
        <v>1301</v>
      </c>
      <c r="Z193" s="23" t="s">
        <v>1276</v>
      </c>
      <c r="AA193" s="23" t="s">
        <v>107</v>
      </c>
      <c r="AB193" s="23" t="s">
        <v>2641</v>
      </c>
      <c r="AC193" s="25">
        <v>4.6383561643835618</v>
      </c>
      <c r="AD193" s="32">
        <v>500000000</v>
      </c>
      <c r="AE193" s="33">
        <f>VLOOKUP(J193,Library!A:B,2,0)</f>
        <v>1</v>
      </c>
      <c r="AF193" s="33">
        <f>VLOOKUP(J193,Library!A:G,7,0)</f>
        <v>3</v>
      </c>
      <c r="AG193" s="28" t="str">
        <f>VLOOKUP(V193,Library!W:X,2,0)</f>
        <v>N/A</v>
      </c>
      <c r="AH193" s="28">
        <f>VLOOKUP(W193,Library!Y:Z,2,0)</f>
        <v>3</v>
      </c>
      <c r="AI193" s="28">
        <f>VLOOKUP(X193,Library!AA:AB,2,0)</f>
        <v>3</v>
      </c>
      <c r="AJ193" s="33">
        <f>IF(MAX(AG193,AH193,AI193)=0,VLOOKUP(I193,Library!$J:$P,7,0),MAX(AG193,AH193,AI193))</f>
        <v>3</v>
      </c>
      <c r="AK193" s="33">
        <f t="shared" si="12"/>
        <v>3</v>
      </c>
      <c r="AL193" s="33">
        <f>VLOOKUP(AA193,Library!T:U,2,0)</f>
        <v>1</v>
      </c>
      <c r="AM193" s="34">
        <f t="shared" si="13"/>
        <v>2.2000000000000002</v>
      </c>
      <c r="AN193" s="33">
        <f t="shared" si="14"/>
        <v>3</v>
      </c>
      <c r="AO193" s="28" t="s">
        <v>173</v>
      </c>
      <c r="AP193" s="25" t="s">
        <v>128</v>
      </c>
      <c r="AQ193" s="28" t="s">
        <v>110</v>
      </c>
      <c r="AR193" s="28" t="s">
        <v>3163</v>
      </c>
      <c r="AS193" s="28" t="s">
        <v>2290</v>
      </c>
      <c r="AT193" s="23" t="s">
        <v>2828</v>
      </c>
      <c r="AU193" s="23" t="s">
        <v>35</v>
      </c>
      <c r="AV193" s="25" t="s">
        <v>128</v>
      </c>
      <c r="AW193" s="25" t="s">
        <v>128</v>
      </c>
      <c r="AX193" s="25" t="s">
        <v>128</v>
      </c>
      <c r="AY193" s="25" t="s">
        <v>128</v>
      </c>
      <c r="AZ193" s="25" t="s">
        <v>128</v>
      </c>
      <c r="BA193" s="25" t="s">
        <v>128</v>
      </c>
      <c r="BB193" s="25" t="s">
        <v>128</v>
      </c>
      <c r="BC193" s="25" t="s">
        <v>128</v>
      </c>
      <c r="BD193" s="25" t="s">
        <v>128</v>
      </c>
      <c r="BE193" s="25" t="s">
        <v>128</v>
      </c>
      <c r="BF193" s="25" t="s">
        <v>128</v>
      </c>
      <c r="BG193" s="25" t="s">
        <v>128</v>
      </c>
      <c r="BH193" s="25" t="s">
        <v>113</v>
      </c>
      <c r="BI193" s="23" t="s">
        <v>128</v>
      </c>
      <c r="BJ193" t="s">
        <v>1331</v>
      </c>
      <c r="BK193" s="23" t="s">
        <v>736</v>
      </c>
      <c r="BL193" s="23"/>
    </row>
    <row r="194" spans="1:64" ht="15">
      <c r="A194" s="28">
        <v>272</v>
      </c>
      <c r="B194" s="23" t="s">
        <v>737</v>
      </c>
      <c r="C194" s="28" t="s">
        <v>1572</v>
      </c>
      <c r="D194" s="27" t="s">
        <v>735</v>
      </c>
      <c r="E194" s="42">
        <v>3</v>
      </c>
      <c r="F194" s="25" t="s">
        <v>109</v>
      </c>
      <c r="G194" s="25" t="s">
        <v>128</v>
      </c>
      <c r="H194" s="25" t="s">
        <v>128</v>
      </c>
      <c r="I194" s="29" t="s">
        <v>2419</v>
      </c>
      <c r="J194" s="43" t="s">
        <v>3635</v>
      </c>
      <c r="K194" s="27" t="s">
        <v>21</v>
      </c>
      <c r="L194" s="29">
        <v>75.682000000000002</v>
      </c>
      <c r="M194" s="29">
        <v>76.186000000000007</v>
      </c>
      <c r="N194" s="29">
        <v>4.9112192746198247</v>
      </c>
      <c r="O194" s="30">
        <v>3.2</v>
      </c>
      <c r="P194" s="27" t="s">
        <v>106</v>
      </c>
      <c r="Q194" s="31">
        <v>2</v>
      </c>
      <c r="R194" s="25" t="s">
        <v>4417</v>
      </c>
      <c r="S194" s="25" t="s">
        <v>109</v>
      </c>
      <c r="T194" s="25" t="s">
        <v>3164</v>
      </c>
      <c r="U194" s="25" t="s">
        <v>128</v>
      </c>
      <c r="V194" s="23" t="s">
        <v>8</v>
      </c>
      <c r="W194" s="23" t="s">
        <v>1210</v>
      </c>
      <c r="X194" s="23" t="s">
        <v>76</v>
      </c>
      <c r="Y194" s="23" t="s">
        <v>1301</v>
      </c>
      <c r="Z194" s="23" t="s">
        <v>1276</v>
      </c>
      <c r="AA194" s="23" t="s">
        <v>107</v>
      </c>
      <c r="AB194" s="23" t="s">
        <v>2777</v>
      </c>
      <c r="AC194" s="25">
        <v>23.717808219178082</v>
      </c>
      <c r="AD194" s="32">
        <v>350000000</v>
      </c>
      <c r="AE194" s="33">
        <f>VLOOKUP(J194,Library!A:B,2,0)</f>
        <v>1</v>
      </c>
      <c r="AF194" s="33">
        <f>VLOOKUP(J194,Library!A:G,7,0)</f>
        <v>3</v>
      </c>
      <c r="AG194" s="28" t="str">
        <f>VLOOKUP(V194,Library!W:X,2,0)</f>
        <v>N/A</v>
      </c>
      <c r="AH194" s="28">
        <f>VLOOKUP(W194,Library!Y:Z,2,0)</f>
        <v>3</v>
      </c>
      <c r="AI194" s="28">
        <f>VLOOKUP(X194,Library!AA:AB,2,0)</f>
        <v>3</v>
      </c>
      <c r="AJ194" s="33">
        <f>IF(MAX(AG194,AH194,AI194)=0,VLOOKUP(I194,Library!$J:$P,7,0),MAX(AG194,AH194,AI194))</f>
        <v>3</v>
      </c>
      <c r="AK194" s="33">
        <f t="shared" si="12"/>
        <v>5</v>
      </c>
      <c r="AL194" s="33">
        <f>VLOOKUP(AA194,Library!T:U,2,0)</f>
        <v>1</v>
      </c>
      <c r="AM194" s="34">
        <f t="shared" si="13"/>
        <v>2.4</v>
      </c>
      <c r="AN194" s="33">
        <f t="shared" si="14"/>
        <v>3</v>
      </c>
      <c r="AO194" s="28" t="s">
        <v>173</v>
      </c>
      <c r="AP194" s="25" t="s">
        <v>128</v>
      </c>
      <c r="AQ194" s="28" t="s">
        <v>110</v>
      </c>
      <c r="AR194" s="28" t="s">
        <v>3163</v>
      </c>
      <c r="AS194" s="28" t="s">
        <v>2290</v>
      </c>
      <c r="AT194" s="23" t="s">
        <v>3164</v>
      </c>
      <c r="AU194" s="23" t="s">
        <v>35</v>
      </c>
      <c r="AV194" s="25" t="s">
        <v>128</v>
      </c>
      <c r="AW194" s="25" t="s">
        <v>128</v>
      </c>
      <c r="AX194" s="25" t="s">
        <v>128</v>
      </c>
      <c r="AY194" s="25" t="s">
        <v>128</v>
      </c>
      <c r="AZ194" s="25" t="s">
        <v>128</v>
      </c>
      <c r="BA194" s="25" t="s">
        <v>128</v>
      </c>
      <c r="BB194" s="25" t="s">
        <v>128</v>
      </c>
      <c r="BC194" s="25" t="s">
        <v>128</v>
      </c>
      <c r="BD194" s="25" t="s">
        <v>128</v>
      </c>
      <c r="BE194" s="25" t="s">
        <v>128</v>
      </c>
      <c r="BF194" s="25" t="s">
        <v>128</v>
      </c>
      <c r="BG194" s="25" t="s">
        <v>128</v>
      </c>
      <c r="BH194" s="25" t="s">
        <v>113</v>
      </c>
      <c r="BI194" s="23" t="s">
        <v>128</v>
      </c>
      <c r="BJ194" t="s">
        <v>1331</v>
      </c>
      <c r="BK194" s="23" t="s">
        <v>737</v>
      </c>
      <c r="BL194" s="23"/>
    </row>
    <row r="195" spans="1:64" ht="15">
      <c r="A195" s="28">
        <v>274</v>
      </c>
      <c r="B195" s="23" t="s">
        <v>738</v>
      </c>
      <c r="C195" s="28" t="s">
        <v>1573</v>
      </c>
      <c r="D195" s="27" t="s">
        <v>3618</v>
      </c>
      <c r="E195" s="42">
        <v>3</v>
      </c>
      <c r="F195" s="25" t="s">
        <v>109</v>
      </c>
      <c r="G195" s="25" t="s">
        <v>128</v>
      </c>
      <c r="H195" s="25" t="s">
        <v>128</v>
      </c>
      <c r="I195" s="29" t="s">
        <v>2422</v>
      </c>
      <c r="J195" s="43" t="s">
        <v>3635</v>
      </c>
      <c r="K195" s="27" t="s">
        <v>21</v>
      </c>
      <c r="L195" s="29">
        <v>99.096000000000004</v>
      </c>
      <c r="M195" s="29">
        <v>99.153999999999996</v>
      </c>
      <c r="N195" s="29">
        <v>4.3057679190728804</v>
      </c>
      <c r="O195" s="30">
        <v>2.2200000000000002</v>
      </c>
      <c r="P195" s="27" t="s">
        <v>106</v>
      </c>
      <c r="Q195" s="31">
        <v>2</v>
      </c>
      <c r="R195" s="25" t="s">
        <v>2779</v>
      </c>
      <c r="S195" s="25" t="s">
        <v>109</v>
      </c>
      <c r="T195" s="25" t="s">
        <v>480</v>
      </c>
      <c r="U195" s="25" t="s">
        <v>128</v>
      </c>
      <c r="V195" s="23" t="s">
        <v>1228</v>
      </c>
      <c r="W195" s="23" t="s">
        <v>8</v>
      </c>
      <c r="X195" s="23" t="s">
        <v>8</v>
      </c>
      <c r="Y195" s="23" t="s">
        <v>1301</v>
      </c>
      <c r="Z195" s="23" t="s">
        <v>1276</v>
      </c>
      <c r="AA195" s="23" t="s">
        <v>107</v>
      </c>
      <c r="AB195" s="23" t="s">
        <v>2779</v>
      </c>
      <c r="AC195" s="25">
        <v>0.41095890410958902</v>
      </c>
      <c r="AD195" s="32">
        <v>600000000</v>
      </c>
      <c r="AE195" s="33">
        <f>VLOOKUP(J195,Library!A:B,2,0)</f>
        <v>1</v>
      </c>
      <c r="AF195" s="33">
        <f>VLOOKUP(J195,Library!A:G,7,0)</f>
        <v>3</v>
      </c>
      <c r="AG195" s="28">
        <f>VLOOKUP(V195,Library!W:X,2,0)</f>
        <v>4</v>
      </c>
      <c r="AH195" s="28" t="str">
        <f>VLOOKUP(W195,Library!Y:Z,2,0)</f>
        <v>N/A</v>
      </c>
      <c r="AI195" s="28" t="str">
        <f>VLOOKUP(X195,Library!AA:AB,2,0)</f>
        <v>N/A</v>
      </c>
      <c r="AJ195" s="33">
        <f>IF(MAX(AG195,AH195,AI195)=0,VLOOKUP(I195,Library!$J:$P,7,0),MAX(AG195,AH195,AI195))</f>
        <v>4</v>
      </c>
      <c r="AK195" s="33">
        <f t="shared" si="12"/>
        <v>2</v>
      </c>
      <c r="AL195" s="33">
        <f>VLOOKUP(AA195,Library!T:U,2,0)</f>
        <v>1</v>
      </c>
      <c r="AM195" s="34">
        <f t="shared" si="13"/>
        <v>2.35</v>
      </c>
      <c r="AN195" s="33">
        <f t="shared" si="14"/>
        <v>3</v>
      </c>
      <c r="AO195" s="28" t="s">
        <v>136</v>
      </c>
      <c r="AP195" s="25" t="s">
        <v>128</v>
      </c>
      <c r="AQ195" s="28" t="s">
        <v>433</v>
      </c>
      <c r="AR195" s="28" t="s">
        <v>3165</v>
      </c>
      <c r="AS195" s="28" t="s">
        <v>2291</v>
      </c>
      <c r="AT195" s="23" t="s">
        <v>480</v>
      </c>
      <c r="AU195" s="23" t="s">
        <v>35</v>
      </c>
      <c r="AV195" s="25" t="s">
        <v>128</v>
      </c>
      <c r="AW195" s="25" t="s">
        <v>128</v>
      </c>
      <c r="AX195" s="25" t="s">
        <v>128</v>
      </c>
      <c r="AY195" s="25" t="s">
        <v>128</v>
      </c>
      <c r="AZ195" s="25" t="s">
        <v>128</v>
      </c>
      <c r="BA195" s="25" t="s">
        <v>128</v>
      </c>
      <c r="BB195" s="25" t="s">
        <v>128</v>
      </c>
      <c r="BC195" s="25" t="s">
        <v>128</v>
      </c>
      <c r="BD195" s="25" t="s">
        <v>128</v>
      </c>
      <c r="BE195" s="25" t="s">
        <v>128</v>
      </c>
      <c r="BF195" s="25" t="s">
        <v>128</v>
      </c>
      <c r="BG195" s="25" t="s">
        <v>128</v>
      </c>
      <c r="BH195" s="25" t="s">
        <v>113</v>
      </c>
      <c r="BI195" s="23" t="s">
        <v>128</v>
      </c>
      <c r="BJ195" t="s">
        <v>1292</v>
      </c>
      <c r="BK195" s="23" t="s">
        <v>738</v>
      </c>
      <c r="BL195" s="23"/>
    </row>
    <row r="196" spans="1:64" ht="15">
      <c r="A196" s="28">
        <v>275</v>
      </c>
      <c r="B196" s="23" t="s">
        <v>739</v>
      </c>
      <c r="C196" s="28" t="s">
        <v>1574</v>
      </c>
      <c r="D196" s="27" t="s">
        <v>740</v>
      </c>
      <c r="E196" s="42">
        <v>3</v>
      </c>
      <c r="F196" s="25" t="s">
        <v>128</v>
      </c>
      <c r="G196" s="25" t="s">
        <v>128</v>
      </c>
      <c r="H196" s="25" t="s">
        <v>128</v>
      </c>
      <c r="I196" s="29" t="s">
        <v>2423</v>
      </c>
      <c r="J196" s="43" t="s">
        <v>10</v>
      </c>
      <c r="K196" s="27" t="s">
        <v>21</v>
      </c>
      <c r="L196" s="29">
        <v>99.216999999999999</v>
      </c>
      <c r="M196" s="29">
        <v>99.259</v>
      </c>
      <c r="N196" s="29">
        <v>4.9349978518715378</v>
      </c>
      <c r="O196" s="30">
        <v>3.25</v>
      </c>
      <c r="P196" s="27" t="s">
        <v>106</v>
      </c>
      <c r="Q196" s="31">
        <v>2</v>
      </c>
      <c r="R196" s="25" t="s">
        <v>2780</v>
      </c>
      <c r="S196" s="25" t="s">
        <v>128</v>
      </c>
      <c r="T196" s="25" t="s">
        <v>4374</v>
      </c>
      <c r="U196" s="25" t="s">
        <v>128</v>
      </c>
      <c r="V196" s="23" t="s">
        <v>8</v>
      </c>
      <c r="W196" s="23" t="s">
        <v>8</v>
      </c>
      <c r="X196" s="23" t="s">
        <v>1228</v>
      </c>
      <c r="Y196" s="23" t="s">
        <v>1301</v>
      </c>
      <c r="Z196" s="23" t="s">
        <v>1276</v>
      </c>
      <c r="AA196" s="23" t="s">
        <v>107</v>
      </c>
      <c r="AB196" s="23" t="s">
        <v>2780</v>
      </c>
      <c r="AC196" s="25">
        <v>0.44657534246575342</v>
      </c>
      <c r="AD196" s="32">
        <v>517000000</v>
      </c>
      <c r="AE196" s="33">
        <f>VLOOKUP(J196,Library!A:B,2,0)</f>
        <v>1</v>
      </c>
      <c r="AF196" s="33">
        <f>VLOOKUP(J196,Library!A:G,7,0)</f>
        <v>3</v>
      </c>
      <c r="AG196" s="28" t="str">
        <f>VLOOKUP(V196,Library!W:X,2,0)</f>
        <v>N/A</v>
      </c>
      <c r="AH196" s="28" t="str">
        <f>VLOOKUP(W196,Library!Y:Z,2,0)</f>
        <v>N/A</v>
      </c>
      <c r="AI196" s="28">
        <f>VLOOKUP(X196,Library!AA:AB,2,0)</f>
        <v>4</v>
      </c>
      <c r="AJ196" s="33">
        <f>IF(MAX(AG196,AH196,AI196)=0,VLOOKUP(I196,Library!$J:$P,7,0),MAX(AG196,AH196,AI196))</f>
        <v>4</v>
      </c>
      <c r="AK196" s="33">
        <f t="shared" si="12"/>
        <v>2</v>
      </c>
      <c r="AL196" s="33">
        <f>VLOOKUP(AA196,Library!T:U,2,0)</f>
        <v>1</v>
      </c>
      <c r="AM196" s="34">
        <f t="shared" si="13"/>
        <v>2.35</v>
      </c>
      <c r="AN196" s="33">
        <f t="shared" si="14"/>
        <v>3</v>
      </c>
      <c r="AO196" s="28" t="s">
        <v>127</v>
      </c>
      <c r="AP196" s="25" t="s">
        <v>128</v>
      </c>
      <c r="AQ196" s="28" t="s">
        <v>433</v>
      </c>
      <c r="AR196" s="28" t="s">
        <v>3166</v>
      </c>
      <c r="AS196" s="28" t="s">
        <v>2292</v>
      </c>
      <c r="AT196" s="23" t="s">
        <v>113</v>
      </c>
      <c r="AU196" s="23" t="s">
        <v>114</v>
      </c>
      <c r="AV196" s="25" t="s">
        <v>128</v>
      </c>
      <c r="AW196" s="25" t="s">
        <v>128</v>
      </c>
      <c r="AX196" s="25" t="s">
        <v>128</v>
      </c>
      <c r="AY196" s="25" t="s">
        <v>128</v>
      </c>
      <c r="AZ196" s="25" t="s">
        <v>128</v>
      </c>
      <c r="BA196" s="25" t="s">
        <v>128</v>
      </c>
      <c r="BB196" s="25" t="s">
        <v>128</v>
      </c>
      <c r="BC196" s="25" t="s">
        <v>128</v>
      </c>
      <c r="BD196" s="25" t="s">
        <v>128</v>
      </c>
      <c r="BE196" s="25" t="s">
        <v>128</v>
      </c>
      <c r="BF196" s="25" t="s">
        <v>128</v>
      </c>
      <c r="BG196" s="25" t="s">
        <v>128</v>
      </c>
      <c r="BH196" s="25" t="s">
        <v>113</v>
      </c>
      <c r="BI196" s="23" t="s">
        <v>128</v>
      </c>
      <c r="BJ196" t="s">
        <v>1277</v>
      </c>
      <c r="BK196" s="23" t="s">
        <v>739</v>
      </c>
      <c r="BL196" s="23"/>
    </row>
    <row r="197" spans="1:64" ht="15">
      <c r="A197" s="28">
        <v>277</v>
      </c>
      <c r="B197" s="23" t="s">
        <v>741</v>
      </c>
      <c r="C197" s="28" t="s">
        <v>1575</v>
      </c>
      <c r="D197" s="27" t="s">
        <v>742</v>
      </c>
      <c r="E197" s="42">
        <v>3</v>
      </c>
      <c r="F197" s="25" t="s">
        <v>128</v>
      </c>
      <c r="G197" s="25" t="s">
        <v>128</v>
      </c>
      <c r="H197" s="25" t="s">
        <v>128</v>
      </c>
      <c r="I197" s="29" t="s">
        <v>444</v>
      </c>
      <c r="J197" s="43" t="s">
        <v>10</v>
      </c>
      <c r="K197" s="23" t="s">
        <v>22</v>
      </c>
      <c r="L197" s="29">
        <v>100.76900000000001</v>
      </c>
      <c r="M197" s="29">
        <v>100.874</v>
      </c>
      <c r="N197" s="29">
        <v>4.2530109507473419</v>
      </c>
      <c r="O197" s="30">
        <v>4.75</v>
      </c>
      <c r="P197" s="27" t="s">
        <v>106</v>
      </c>
      <c r="Q197" s="31">
        <v>2</v>
      </c>
      <c r="R197" s="25" t="s">
        <v>3529</v>
      </c>
      <c r="S197" s="25" t="s">
        <v>128</v>
      </c>
      <c r="T197" s="25" t="s">
        <v>4374</v>
      </c>
      <c r="U197" s="25" t="s">
        <v>128</v>
      </c>
      <c r="V197" s="23" t="s">
        <v>8</v>
      </c>
      <c r="W197" s="23" t="s">
        <v>8</v>
      </c>
      <c r="X197" s="23" t="s">
        <v>1219</v>
      </c>
      <c r="Y197" s="23" t="s">
        <v>1301</v>
      </c>
      <c r="Z197" s="23" t="s">
        <v>113</v>
      </c>
      <c r="AA197" s="23" t="s">
        <v>107</v>
      </c>
      <c r="AB197" s="23" t="s">
        <v>2781</v>
      </c>
      <c r="AC197" s="25">
        <v>1.8602739726027397</v>
      </c>
      <c r="AD197" s="32">
        <v>300000000</v>
      </c>
      <c r="AE197" s="33">
        <f>VLOOKUP(J197,Library!A:B,2,0)</f>
        <v>1</v>
      </c>
      <c r="AF197" s="33">
        <f>VLOOKUP(J197,Library!A:G,7,0)</f>
        <v>3</v>
      </c>
      <c r="AG197" s="28" t="str">
        <f>VLOOKUP(V197,Library!W:X,2,0)</f>
        <v>N/A</v>
      </c>
      <c r="AH197" s="28" t="str">
        <f>VLOOKUP(W197,Library!Y:Z,2,0)</f>
        <v>N/A</v>
      </c>
      <c r="AI197" s="28">
        <f>VLOOKUP(X197,Library!AA:AB,2,0)</f>
        <v>4</v>
      </c>
      <c r="AJ197" s="33">
        <f>IF(MAX(AG197,AH197,AI197)=0,VLOOKUP(I197,Library!$J:$P,7,0),MAX(AG197,AH197,AI197))</f>
        <v>4</v>
      </c>
      <c r="AK197" s="33">
        <f t="shared" si="12"/>
        <v>3</v>
      </c>
      <c r="AL197" s="33">
        <f>VLOOKUP(AA197,Library!T:U,2,0)</f>
        <v>1</v>
      </c>
      <c r="AM197" s="34">
        <f t="shared" si="13"/>
        <v>2.4500000000000002</v>
      </c>
      <c r="AN197" s="33">
        <f t="shared" si="14"/>
        <v>3</v>
      </c>
      <c r="AO197" s="28" t="s">
        <v>136</v>
      </c>
      <c r="AP197" s="25" t="s">
        <v>128</v>
      </c>
      <c r="AQ197" s="28" t="s">
        <v>445</v>
      </c>
      <c r="AR197" s="28" t="s">
        <v>446</v>
      </c>
      <c r="AS197" s="28" t="s">
        <v>447</v>
      </c>
      <c r="AT197" s="23" t="s">
        <v>113</v>
      </c>
      <c r="AU197" s="23" t="s">
        <v>114</v>
      </c>
      <c r="AV197" s="25" t="s">
        <v>128</v>
      </c>
      <c r="AW197" s="25" t="s">
        <v>128</v>
      </c>
      <c r="AX197" s="25" t="s">
        <v>128</v>
      </c>
      <c r="AY197" s="25" t="s">
        <v>128</v>
      </c>
      <c r="AZ197" s="25" t="s">
        <v>128</v>
      </c>
      <c r="BA197" s="25" t="s">
        <v>128</v>
      </c>
      <c r="BB197" s="25" t="s">
        <v>128</v>
      </c>
      <c r="BC197" s="25" t="s">
        <v>128</v>
      </c>
      <c r="BD197" s="25" t="s">
        <v>128</v>
      </c>
      <c r="BE197" s="25" t="s">
        <v>128</v>
      </c>
      <c r="BF197" s="25" t="s">
        <v>128</v>
      </c>
      <c r="BG197" s="25" t="s">
        <v>128</v>
      </c>
      <c r="BH197" s="25" t="s">
        <v>113</v>
      </c>
      <c r="BI197" s="23" t="s">
        <v>128</v>
      </c>
      <c r="BJ197" t="s">
        <v>1348</v>
      </c>
      <c r="BK197" s="23" t="s">
        <v>741</v>
      </c>
      <c r="BL197" s="23"/>
    </row>
    <row r="198" spans="1:64" ht="15">
      <c r="A198" s="28">
        <v>278</v>
      </c>
      <c r="B198" s="23" t="s">
        <v>743</v>
      </c>
      <c r="C198" s="28" t="s">
        <v>1576</v>
      </c>
      <c r="D198" s="27" t="s">
        <v>3619</v>
      </c>
      <c r="E198" s="42">
        <v>3</v>
      </c>
      <c r="F198" s="25" t="s">
        <v>128</v>
      </c>
      <c r="G198" s="25" t="s">
        <v>128</v>
      </c>
      <c r="H198" s="25" t="s">
        <v>128</v>
      </c>
      <c r="I198" s="29" t="s">
        <v>440</v>
      </c>
      <c r="J198" s="43" t="s">
        <v>10</v>
      </c>
      <c r="K198" s="27" t="s">
        <v>21</v>
      </c>
      <c r="L198" s="29">
        <v>99.7</v>
      </c>
      <c r="M198" s="29">
        <v>100.035</v>
      </c>
      <c r="N198" s="29">
        <v>4.4300552467044838</v>
      </c>
      <c r="O198" s="30">
        <v>4.5</v>
      </c>
      <c r="P198" s="27" t="s">
        <v>106</v>
      </c>
      <c r="Q198" s="31">
        <v>2</v>
      </c>
      <c r="R198" s="25" t="s">
        <v>4418</v>
      </c>
      <c r="S198" s="25" t="s">
        <v>128</v>
      </c>
      <c r="T198" s="25" t="s">
        <v>4374</v>
      </c>
      <c r="U198" s="25" t="s">
        <v>128</v>
      </c>
      <c r="V198" s="23" t="s">
        <v>1191</v>
      </c>
      <c r="W198" s="23" t="s">
        <v>8</v>
      </c>
      <c r="X198" s="23" t="s">
        <v>1224</v>
      </c>
      <c r="Y198" s="23" t="s">
        <v>1301</v>
      </c>
      <c r="Z198" s="23" t="s">
        <v>113</v>
      </c>
      <c r="AA198" s="23" t="s">
        <v>107</v>
      </c>
      <c r="AB198" s="23" t="s">
        <v>2782</v>
      </c>
      <c r="AC198" s="25">
        <v>0.53698630136986303</v>
      </c>
      <c r="AD198" s="32">
        <v>200000000</v>
      </c>
      <c r="AE198" s="33">
        <f>VLOOKUP(J198,Library!A:B,2,0)</f>
        <v>1</v>
      </c>
      <c r="AF198" s="33">
        <f>VLOOKUP(J198,Library!A:G,7,0)</f>
        <v>3</v>
      </c>
      <c r="AG198" s="28" t="str">
        <f>VLOOKUP(V198,Library!W:X,2,0)</f>
        <v>N/A</v>
      </c>
      <c r="AH198" s="28" t="str">
        <f>VLOOKUP(W198,Library!Y:Z,2,0)</f>
        <v>N/A</v>
      </c>
      <c r="AI198" s="28">
        <f>VLOOKUP(X198,Library!AA:AB,2,0)</f>
        <v>4</v>
      </c>
      <c r="AJ198" s="33">
        <f>IF(MAX(AG198,AH198,AI198)=0,VLOOKUP(I198,Library!$J:$P,7,0),MAX(AG198,AH198,AI198))</f>
        <v>4</v>
      </c>
      <c r="AK198" s="33">
        <f t="shared" si="12"/>
        <v>2</v>
      </c>
      <c r="AL198" s="33">
        <f>VLOOKUP(AA198,Library!T:U,2,0)</f>
        <v>1</v>
      </c>
      <c r="AM198" s="34">
        <f t="shared" si="13"/>
        <v>2.35</v>
      </c>
      <c r="AN198" s="33">
        <f t="shared" si="14"/>
        <v>3</v>
      </c>
      <c r="AO198" s="28" t="s">
        <v>127</v>
      </c>
      <c r="AP198" s="25" t="s">
        <v>128</v>
      </c>
      <c r="AQ198" s="28" t="s">
        <v>441</v>
      </c>
      <c r="AR198" s="28" t="s">
        <v>442</v>
      </c>
      <c r="AS198" s="28" t="s">
        <v>443</v>
      </c>
      <c r="AT198" s="23" t="s">
        <v>113</v>
      </c>
      <c r="AU198" s="23" t="s">
        <v>114</v>
      </c>
      <c r="AV198" s="25" t="s">
        <v>128</v>
      </c>
      <c r="AW198" s="25" t="s">
        <v>128</v>
      </c>
      <c r="AX198" s="25" t="s">
        <v>128</v>
      </c>
      <c r="AY198" s="25" t="s">
        <v>128</v>
      </c>
      <c r="AZ198" s="25" t="s">
        <v>128</v>
      </c>
      <c r="BA198" s="25" t="s">
        <v>128</v>
      </c>
      <c r="BB198" s="25" t="s">
        <v>128</v>
      </c>
      <c r="BC198" s="25" t="s">
        <v>128</v>
      </c>
      <c r="BD198" s="25" t="s">
        <v>128</v>
      </c>
      <c r="BE198" s="25" t="s">
        <v>128</v>
      </c>
      <c r="BF198" s="25" t="s">
        <v>128</v>
      </c>
      <c r="BG198" s="25" t="s">
        <v>128</v>
      </c>
      <c r="BH198" s="25" t="s">
        <v>113</v>
      </c>
      <c r="BI198" s="23" t="s">
        <v>128</v>
      </c>
      <c r="BJ198" t="s">
        <v>1292</v>
      </c>
      <c r="BK198" s="23" t="s">
        <v>743</v>
      </c>
      <c r="BL198" s="23"/>
    </row>
    <row r="199" spans="1:64" ht="15">
      <c r="A199" s="28">
        <v>280</v>
      </c>
      <c r="B199" s="23" t="s">
        <v>745</v>
      </c>
      <c r="C199" s="28" t="s">
        <v>1577</v>
      </c>
      <c r="D199" s="27" t="s">
        <v>744</v>
      </c>
      <c r="E199" s="42">
        <v>3</v>
      </c>
      <c r="F199" s="25" t="s">
        <v>128</v>
      </c>
      <c r="G199" s="25" t="s">
        <v>128</v>
      </c>
      <c r="H199" s="25" t="s">
        <v>128</v>
      </c>
      <c r="I199" s="29" t="s">
        <v>2424</v>
      </c>
      <c r="J199" s="43" t="s">
        <v>10</v>
      </c>
      <c r="K199" s="27" t="s">
        <v>22</v>
      </c>
      <c r="L199" s="29">
        <v>91.289000000000001</v>
      </c>
      <c r="M199" s="29">
        <v>91.465999999999994</v>
      </c>
      <c r="N199" s="29">
        <v>4.3696205787843061</v>
      </c>
      <c r="O199" s="30">
        <v>2.31</v>
      </c>
      <c r="P199" s="27" t="s">
        <v>106</v>
      </c>
      <c r="Q199" s="31">
        <v>2</v>
      </c>
      <c r="R199" s="25" t="s">
        <v>3086</v>
      </c>
      <c r="S199" s="25" t="s">
        <v>128</v>
      </c>
      <c r="T199" s="25" t="s">
        <v>4374</v>
      </c>
      <c r="U199" s="25" t="s">
        <v>128</v>
      </c>
      <c r="V199" s="23" t="s">
        <v>8</v>
      </c>
      <c r="W199" s="23" t="s">
        <v>8</v>
      </c>
      <c r="X199" s="23" t="s">
        <v>76</v>
      </c>
      <c r="Y199" s="23" t="s">
        <v>1301</v>
      </c>
      <c r="Z199" s="23" t="s">
        <v>1276</v>
      </c>
      <c r="AA199" s="23" t="s">
        <v>107</v>
      </c>
      <c r="AB199" s="23" t="s">
        <v>2784</v>
      </c>
      <c r="AC199" s="25">
        <v>4.624657534246575</v>
      </c>
      <c r="AD199" s="32">
        <v>330000000</v>
      </c>
      <c r="AE199" s="33">
        <f>VLOOKUP(J199,Library!A:B,2,0)</f>
        <v>1</v>
      </c>
      <c r="AF199" s="33">
        <f>VLOOKUP(J199,Library!A:G,7,0)</f>
        <v>3</v>
      </c>
      <c r="AG199" s="28" t="str">
        <f>VLOOKUP(V199,Library!W:X,2,0)</f>
        <v>N/A</v>
      </c>
      <c r="AH199" s="28" t="str">
        <f>VLOOKUP(W199,Library!Y:Z,2,0)</f>
        <v>N/A</v>
      </c>
      <c r="AI199" s="28">
        <f>VLOOKUP(X199,Library!AA:AB,2,0)</f>
        <v>3</v>
      </c>
      <c r="AJ199" s="33">
        <f>IF(MAX(AG199,AH199,AI199)=0,VLOOKUP(I199,Library!$J:$P,7,0),MAX(AG199,AH199,AI199))</f>
        <v>3</v>
      </c>
      <c r="AK199" s="33">
        <f t="shared" si="12"/>
        <v>3</v>
      </c>
      <c r="AL199" s="33">
        <f>VLOOKUP(AA199,Library!T:U,2,0)</f>
        <v>1</v>
      </c>
      <c r="AM199" s="34">
        <f t="shared" si="13"/>
        <v>2.2000000000000002</v>
      </c>
      <c r="AN199" s="33">
        <f t="shared" si="14"/>
        <v>3</v>
      </c>
      <c r="AO199" s="28" t="s">
        <v>127</v>
      </c>
      <c r="AP199" s="25" t="s">
        <v>128</v>
      </c>
      <c r="AQ199" s="28" t="s">
        <v>3168</v>
      </c>
      <c r="AR199" s="28" t="s">
        <v>3169</v>
      </c>
      <c r="AS199" s="28" t="s">
        <v>2293</v>
      </c>
      <c r="AT199" s="23" t="s">
        <v>113</v>
      </c>
      <c r="AU199" s="23" t="s">
        <v>114</v>
      </c>
      <c r="AV199" s="25" t="s">
        <v>128</v>
      </c>
      <c r="AW199" s="25" t="s">
        <v>128</v>
      </c>
      <c r="AX199" s="25" t="s">
        <v>128</v>
      </c>
      <c r="AY199" s="25" t="s">
        <v>128</v>
      </c>
      <c r="AZ199" s="25" t="s">
        <v>128</v>
      </c>
      <c r="BA199" s="25" t="s">
        <v>128</v>
      </c>
      <c r="BB199" s="25" t="s">
        <v>128</v>
      </c>
      <c r="BC199" s="25" t="s">
        <v>128</v>
      </c>
      <c r="BD199" s="25" t="s">
        <v>128</v>
      </c>
      <c r="BE199" s="25" t="s">
        <v>128</v>
      </c>
      <c r="BF199" s="25" t="s">
        <v>128</v>
      </c>
      <c r="BG199" s="25" t="s">
        <v>128</v>
      </c>
      <c r="BH199" s="25" t="s">
        <v>113</v>
      </c>
      <c r="BI199" s="23" t="s">
        <v>128</v>
      </c>
      <c r="BJ199" t="s">
        <v>1292</v>
      </c>
      <c r="BK199" s="23" t="s">
        <v>745</v>
      </c>
      <c r="BL199" s="23"/>
    </row>
    <row r="200" spans="1:64" ht="15">
      <c r="A200" s="28">
        <v>289</v>
      </c>
      <c r="B200" s="23" t="s">
        <v>747</v>
      </c>
      <c r="C200" s="28" t="s">
        <v>1578</v>
      </c>
      <c r="D200" s="27" t="s">
        <v>746</v>
      </c>
      <c r="E200" s="42">
        <v>3</v>
      </c>
      <c r="F200" s="25" t="s">
        <v>128</v>
      </c>
      <c r="G200" s="25" t="s">
        <v>128</v>
      </c>
      <c r="H200" s="25" t="s">
        <v>128</v>
      </c>
      <c r="I200" s="29" t="s">
        <v>2426</v>
      </c>
      <c r="J200" s="43" t="s">
        <v>10</v>
      </c>
      <c r="K200" s="27" t="s">
        <v>21</v>
      </c>
      <c r="L200" s="29">
        <v>96.376000000000005</v>
      </c>
      <c r="M200" s="29">
        <v>96.465999999999994</v>
      </c>
      <c r="N200" s="29">
        <v>3.9104954193424528</v>
      </c>
      <c r="O200" s="30">
        <v>2.85</v>
      </c>
      <c r="P200" s="27" t="s">
        <v>106</v>
      </c>
      <c r="Q200" s="31">
        <v>2</v>
      </c>
      <c r="R200" s="25" t="s">
        <v>4419</v>
      </c>
      <c r="S200" s="25" t="s">
        <v>128</v>
      </c>
      <c r="T200" s="25" t="s">
        <v>4374</v>
      </c>
      <c r="U200" s="25" t="s">
        <v>128</v>
      </c>
      <c r="V200" s="23" t="s">
        <v>1209</v>
      </c>
      <c r="W200" s="23" t="s">
        <v>1210</v>
      </c>
      <c r="X200" s="23" t="s">
        <v>8</v>
      </c>
      <c r="Y200" s="23" t="s">
        <v>1301</v>
      </c>
      <c r="Z200" s="23" t="s">
        <v>1276</v>
      </c>
      <c r="AA200" s="23" t="s">
        <v>107</v>
      </c>
      <c r="AB200" s="23" t="s">
        <v>2785</v>
      </c>
      <c r="AC200" s="25">
        <v>3.6082191780821917</v>
      </c>
      <c r="AD200" s="32">
        <v>500000000</v>
      </c>
      <c r="AE200" s="33">
        <f>VLOOKUP(J200,Library!A:B,2,0)</f>
        <v>1</v>
      </c>
      <c r="AF200" s="33">
        <f>VLOOKUP(J200,Library!A:G,7,0)</f>
        <v>3</v>
      </c>
      <c r="AG200" s="28">
        <f>VLOOKUP(V200,Library!W:X,2,0)</f>
        <v>3</v>
      </c>
      <c r="AH200" s="28">
        <f>VLOOKUP(W200,Library!Y:Z,2,0)</f>
        <v>3</v>
      </c>
      <c r="AI200" s="28" t="str">
        <f>VLOOKUP(X200,Library!AA:AB,2,0)</f>
        <v>N/A</v>
      </c>
      <c r="AJ200" s="33">
        <f>IF(MAX(AG200,AH200,AI200)=0,VLOOKUP(I200,Library!$J:$P,7,0),MAX(AG200,AH200,AI200))</f>
        <v>3</v>
      </c>
      <c r="AK200" s="33">
        <f t="shared" si="12"/>
        <v>3</v>
      </c>
      <c r="AL200" s="33">
        <f>VLOOKUP(AA200,Library!T:U,2,0)</f>
        <v>1</v>
      </c>
      <c r="AM200" s="34">
        <f t="shared" si="13"/>
        <v>2.2000000000000002</v>
      </c>
      <c r="AN200" s="33">
        <f t="shared" si="14"/>
        <v>3</v>
      </c>
      <c r="AO200" s="28" t="s">
        <v>127</v>
      </c>
      <c r="AP200" s="25" t="s">
        <v>128</v>
      </c>
      <c r="AQ200" s="28" t="s">
        <v>3173</v>
      </c>
      <c r="AR200" s="28" t="s">
        <v>3174</v>
      </c>
      <c r="AS200" s="28" t="s">
        <v>2294</v>
      </c>
      <c r="AT200" s="23" t="s">
        <v>113</v>
      </c>
      <c r="AU200" s="23" t="s">
        <v>114</v>
      </c>
      <c r="AV200" s="25" t="s">
        <v>128</v>
      </c>
      <c r="AW200" s="25" t="s">
        <v>128</v>
      </c>
      <c r="AX200" s="25" t="s">
        <v>128</v>
      </c>
      <c r="AY200" s="25" t="s">
        <v>128</v>
      </c>
      <c r="AZ200" s="25" t="s">
        <v>128</v>
      </c>
      <c r="BA200" s="25" t="s">
        <v>128</v>
      </c>
      <c r="BB200" s="25" t="s">
        <v>128</v>
      </c>
      <c r="BC200" s="25" t="s">
        <v>128</v>
      </c>
      <c r="BD200" s="25" t="s">
        <v>128</v>
      </c>
      <c r="BE200" s="25" t="s">
        <v>128</v>
      </c>
      <c r="BF200" s="25" t="s">
        <v>128</v>
      </c>
      <c r="BG200" s="25" t="s">
        <v>128</v>
      </c>
      <c r="BH200" s="25" t="s">
        <v>113</v>
      </c>
      <c r="BI200" s="23" t="s">
        <v>128</v>
      </c>
      <c r="BJ200" t="s">
        <v>4364</v>
      </c>
      <c r="BK200" s="23" t="s">
        <v>747</v>
      </c>
      <c r="BL200" s="23"/>
    </row>
    <row r="201" spans="1:64" ht="15">
      <c r="A201" s="28">
        <v>290</v>
      </c>
      <c r="B201" s="23" t="s">
        <v>748</v>
      </c>
      <c r="C201" s="28" t="s">
        <v>1579</v>
      </c>
      <c r="D201" s="27" t="s">
        <v>746</v>
      </c>
      <c r="E201" s="42">
        <v>3</v>
      </c>
      <c r="F201" s="25" t="s">
        <v>109</v>
      </c>
      <c r="G201" s="25" t="s">
        <v>128</v>
      </c>
      <c r="H201" s="25" t="s">
        <v>128</v>
      </c>
      <c r="I201" s="29" t="s">
        <v>2427</v>
      </c>
      <c r="J201" s="43" t="s">
        <v>3635</v>
      </c>
      <c r="K201" s="27" t="s">
        <v>21</v>
      </c>
      <c r="L201" s="29">
        <v>93.56</v>
      </c>
      <c r="M201" s="29">
        <v>93.638000000000005</v>
      </c>
      <c r="N201" s="29">
        <v>3.9504505605465976</v>
      </c>
      <c r="O201" s="30">
        <v>2.375</v>
      </c>
      <c r="P201" s="27" t="s">
        <v>106</v>
      </c>
      <c r="Q201" s="31">
        <v>2</v>
      </c>
      <c r="R201" s="25" t="s">
        <v>3053</v>
      </c>
      <c r="S201" s="25" t="s">
        <v>109</v>
      </c>
      <c r="T201" s="25" t="s">
        <v>3175</v>
      </c>
      <c r="U201" s="25" t="s">
        <v>128</v>
      </c>
      <c r="V201" s="23" t="s">
        <v>1209</v>
      </c>
      <c r="W201" s="23" t="s">
        <v>1210</v>
      </c>
      <c r="X201" s="23" t="s">
        <v>8</v>
      </c>
      <c r="Y201" s="23" t="s">
        <v>1301</v>
      </c>
      <c r="Z201" s="23" t="s">
        <v>1276</v>
      </c>
      <c r="AA201" s="23" t="s">
        <v>107</v>
      </c>
      <c r="AB201" s="23" t="s">
        <v>2786</v>
      </c>
      <c r="AC201" s="25">
        <v>4.4438356164383563</v>
      </c>
      <c r="AD201" s="32">
        <v>700000000</v>
      </c>
      <c r="AE201" s="33">
        <f>VLOOKUP(J201,Library!A:B,2,0)</f>
        <v>1</v>
      </c>
      <c r="AF201" s="33">
        <f>VLOOKUP(J201,Library!A:G,7,0)</f>
        <v>3</v>
      </c>
      <c r="AG201" s="28">
        <f>VLOOKUP(V201,Library!W:X,2,0)</f>
        <v>3</v>
      </c>
      <c r="AH201" s="28">
        <f>VLOOKUP(W201,Library!Y:Z,2,0)</f>
        <v>3</v>
      </c>
      <c r="AI201" s="28" t="str">
        <f>VLOOKUP(X201,Library!AA:AB,2,0)</f>
        <v>N/A</v>
      </c>
      <c r="AJ201" s="33">
        <f>IF(MAX(AG201,AH201,AI201)=0,VLOOKUP(I201,Library!$J:$P,7,0),MAX(AG201,AH201,AI201))</f>
        <v>3</v>
      </c>
      <c r="AK201" s="33">
        <f t="shared" si="12"/>
        <v>3</v>
      </c>
      <c r="AL201" s="33">
        <f>VLOOKUP(AA201,Library!T:U,2,0)</f>
        <v>1</v>
      </c>
      <c r="AM201" s="34">
        <f t="shared" si="13"/>
        <v>2.2000000000000002</v>
      </c>
      <c r="AN201" s="33">
        <f t="shared" si="14"/>
        <v>3</v>
      </c>
      <c r="AO201" s="28" t="s">
        <v>127</v>
      </c>
      <c r="AP201" s="25" t="s">
        <v>128</v>
      </c>
      <c r="AQ201" s="28" t="s">
        <v>3173</v>
      </c>
      <c r="AR201" s="28" t="s">
        <v>3174</v>
      </c>
      <c r="AS201" s="28" t="s">
        <v>2294</v>
      </c>
      <c r="AT201" s="23" t="s">
        <v>3175</v>
      </c>
      <c r="AU201" s="23" t="s">
        <v>35</v>
      </c>
      <c r="AV201" s="25" t="s">
        <v>128</v>
      </c>
      <c r="AW201" s="25" t="s">
        <v>128</v>
      </c>
      <c r="AX201" s="25" t="s">
        <v>128</v>
      </c>
      <c r="AY201" s="25" t="s">
        <v>128</v>
      </c>
      <c r="AZ201" s="25" t="s">
        <v>128</v>
      </c>
      <c r="BA201" s="25" t="s">
        <v>128</v>
      </c>
      <c r="BB201" s="25" t="s">
        <v>128</v>
      </c>
      <c r="BC201" s="25" t="s">
        <v>128</v>
      </c>
      <c r="BD201" s="25" t="s">
        <v>128</v>
      </c>
      <c r="BE201" s="25" t="s">
        <v>128</v>
      </c>
      <c r="BF201" s="25" t="s">
        <v>128</v>
      </c>
      <c r="BG201" s="25" t="s">
        <v>128</v>
      </c>
      <c r="BH201" s="25" t="s">
        <v>113</v>
      </c>
      <c r="BI201" s="23" t="s">
        <v>128</v>
      </c>
      <c r="BJ201" t="s">
        <v>4364</v>
      </c>
      <c r="BK201" s="23" t="s">
        <v>748</v>
      </c>
      <c r="BL201" s="23"/>
    </row>
    <row r="202" spans="1:64" ht="15">
      <c r="A202" s="28">
        <v>291</v>
      </c>
      <c r="B202" s="23" t="s">
        <v>749</v>
      </c>
      <c r="C202" s="28" t="s">
        <v>1580</v>
      </c>
      <c r="D202" s="27" t="s">
        <v>750</v>
      </c>
      <c r="E202" s="42">
        <v>3</v>
      </c>
      <c r="F202" s="25" t="s">
        <v>109</v>
      </c>
      <c r="G202" s="25" t="s">
        <v>128</v>
      </c>
      <c r="H202" s="25" t="s">
        <v>128</v>
      </c>
      <c r="I202" s="29" t="s">
        <v>2428</v>
      </c>
      <c r="J202" s="43" t="s">
        <v>3635</v>
      </c>
      <c r="K202" s="23" t="s">
        <v>22</v>
      </c>
      <c r="L202" s="29">
        <v>98.578999999999994</v>
      </c>
      <c r="M202" s="29">
        <v>98.781000000000006</v>
      </c>
      <c r="N202" s="29">
        <v>4.8046442409318706</v>
      </c>
      <c r="O202" s="30">
        <v>2.5</v>
      </c>
      <c r="P202" s="27" t="s">
        <v>106</v>
      </c>
      <c r="Q202" s="31">
        <v>2</v>
      </c>
      <c r="R202" s="25" t="s">
        <v>3966</v>
      </c>
      <c r="S202" s="25" t="s">
        <v>109</v>
      </c>
      <c r="T202" s="25" t="s">
        <v>2812</v>
      </c>
      <c r="U202" s="25" t="s">
        <v>128</v>
      </c>
      <c r="V202" s="23" t="s">
        <v>8</v>
      </c>
      <c r="W202" s="23" t="s">
        <v>8</v>
      </c>
      <c r="X202" s="23" t="s">
        <v>1219</v>
      </c>
      <c r="Y202" s="23" t="s">
        <v>1301</v>
      </c>
      <c r="Z202" s="23" t="s">
        <v>113</v>
      </c>
      <c r="AA202" s="23" t="s">
        <v>107</v>
      </c>
      <c r="AB202" s="23" t="s">
        <v>2787</v>
      </c>
      <c r="AC202" s="25">
        <v>0.54246575342465753</v>
      </c>
      <c r="AD202" s="32">
        <v>700000000</v>
      </c>
      <c r="AE202" s="33">
        <f>VLOOKUP(J202,Library!A:B,2,0)</f>
        <v>1</v>
      </c>
      <c r="AF202" s="33">
        <f>VLOOKUP(J202,Library!A:G,7,0)</f>
        <v>3</v>
      </c>
      <c r="AG202" s="28" t="str">
        <f>VLOOKUP(V202,Library!W:X,2,0)</f>
        <v>N/A</v>
      </c>
      <c r="AH202" s="28" t="str">
        <f>VLOOKUP(W202,Library!Y:Z,2,0)</f>
        <v>N/A</v>
      </c>
      <c r="AI202" s="28">
        <f>VLOOKUP(X202,Library!AA:AB,2,0)</f>
        <v>4</v>
      </c>
      <c r="AJ202" s="33">
        <f>IF(MAX(AG202,AH202,AI202)=0,VLOOKUP(I202,Library!$J:$P,7,0),MAX(AG202,AH202,AI202))</f>
        <v>4</v>
      </c>
      <c r="AK202" s="33">
        <f t="shared" si="12"/>
        <v>2</v>
      </c>
      <c r="AL202" s="33">
        <f>VLOOKUP(AA202,Library!T:U,2,0)</f>
        <v>1</v>
      </c>
      <c r="AM202" s="34">
        <f t="shared" si="13"/>
        <v>2.35</v>
      </c>
      <c r="AN202" s="33">
        <f t="shared" si="14"/>
        <v>3</v>
      </c>
      <c r="AO202" s="28" t="s">
        <v>127</v>
      </c>
      <c r="AP202" s="25" t="s">
        <v>128</v>
      </c>
      <c r="AQ202" s="28" t="s">
        <v>3176</v>
      </c>
      <c r="AR202" s="28" t="s">
        <v>113</v>
      </c>
      <c r="AS202" s="28" t="s">
        <v>4465</v>
      </c>
      <c r="AT202" s="23" t="s">
        <v>2812</v>
      </c>
      <c r="AU202" s="23" t="s">
        <v>35</v>
      </c>
      <c r="AV202" s="25" t="s">
        <v>128</v>
      </c>
      <c r="AW202" s="25" t="s">
        <v>128</v>
      </c>
      <c r="AX202" s="25" t="s">
        <v>128</v>
      </c>
      <c r="AY202" s="25" t="s">
        <v>128</v>
      </c>
      <c r="AZ202" s="25" t="s">
        <v>128</v>
      </c>
      <c r="BA202" s="25" t="s">
        <v>128</v>
      </c>
      <c r="BB202" s="25" t="s">
        <v>128</v>
      </c>
      <c r="BC202" s="25" t="s">
        <v>128</v>
      </c>
      <c r="BD202" s="25" t="s">
        <v>128</v>
      </c>
      <c r="BE202" s="25" t="s">
        <v>128</v>
      </c>
      <c r="BF202" s="25" t="s">
        <v>128</v>
      </c>
      <c r="BG202" s="25" t="s">
        <v>128</v>
      </c>
      <c r="BH202" s="25" t="s">
        <v>113</v>
      </c>
      <c r="BI202" s="23" t="s">
        <v>128</v>
      </c>
      <c r="BJ202" t="s">
        <v>1331</v>
      </c>
      <c r="BK202" s="23" t="s">
        <v>749</v>
      </c>
      <c r="BL202" s="23"/>
    </row>
    <row r="203" spans="1:64" ht="15">
      <c r="A203" s="28">
        <v>292</v>
      </c>
      <c r="B203" s="23" t="s">
        <v>751</v>
      </c>
      <c r="C203" s="28" t="s">
        <v>1581</v>
      </c>
      <c r="D203" s="27" t="s">
        <v>752</v>
      </c>
      <c r="E203" s="42">
        <v>3</v>
      </c>
      <c r="F203" s="25" t="s">
        <v>109</v>
      </c>
      <c r="G203" s="25" t="s">
        <v>128</v>
      </c>
      <c r="H203" s="25" t="s">
        <v>128</v>
      </c>
      <c r="I203" s="29" t="s">
        <v>2429</v>
      </c>
      <c r="J203" s="43" t="s">
        <v>3635</v>
      </c>
      <c r="K203" s="27" t="s">
        <v>21</v>
      </c>
      <c r="L203" s="29">
        <v>98.884</v>
      </c>
      <c r="M203" s="29">
        <v>98.948999999999998</v>
      </c>
      <c r="N203" s="29">
        <v>4.2461434308383899</v>
      </c>
      <c r="O203" s="30">
        <v>1.75</v>
      </c>
      <c r="P203" s="27" t="s">
        <v>106</v>
      </c>
      <c r="Q203" s="31">
        <v>2</v>
      </c>
      <c r="R203" s="25" t="s">
        <v>2788</v>
      </c>
      <c r="S203" s="25" t="s">
        <v>109</v>
      </c>
      <c r="T203" s="25" t="s">
        <v>210</v>
      </c>
      <c r="U203" s="25" t="s">
        <v>128</v>
      </c>
      <c r="V203" s="23" t="s">
        <v>1224</v>
      </c>
      <c r="W203" s="23" t="s">
        <v>1225</v>
      </c>
      <c r="X203" s="23" t="s">
        <v>8</v>
      </c>
      <c r="Y203" s="23" t="s">
        <v>1301</v>
      </c>
      <c r="Z203" s="23" t="s">
        <v>113</v>
      </c>
      <c r="AA203" s="23" t="s">
        <v>107</v>
      </c>
      <c r="AB203" s="23" t="s">
        <v>2788</v>
      </c>
      <c r="AC203" s="25">
        <v>0.42739726027397262</v>
      </c>
      <c r="AD203" s="32">
        <v>300000000</v>
      </c>
      <c r="AE203" s="33">
        <f>VLOOKUP(J203,Library!A:B,2,0)</f>
        <v>1</v>
      </c>
      <c r="AF203" s="33">
        <f>VLOOKUP(J203,Library!A:G,7,0)</f>
        <v>3</v>
      </c>
      <c r="AG203" s="28">
        <f>VLOOKUP(V203,Library!W:X,2,0)</f>
        <v>4</v>
      </c>
      <c r="AH203" s="28">
        <f>VLOOKUP(W203,Library!Y:Z,2,0)</f>
        <v>4</v>
      </c>
      <c r="AI203" s="28" t="str">
        <f>VLOOKUP(X203,Library!AA:AB,2,0)</f>
        <v>N/A</v>
      </c>
      <c r="AJ203" s="33">
        <f>IF(MAX(AG203,AH203,AI203)=0,VLOOKUP(I203,Library!$J:$P,7,0),MAX(AG203,AH203,AI203))</f>
        <v>4</v>
      </c>
      <c r="AK203" s="33">
        <f t="shared" si="12"/>
        <v>2</v>
      </c>
      <c r="AL203" s="33">
        <f>VLOOKUP(AA203,Library!T:U,2,0)</f>
        <v>1</v>
      </c>
      <c r="AM203" s="34">
        <f t="shared" si="13"/>
        <v>2.35</v>
      </c>
      <c r="AN203" s="33">
        <f t="shared" si="14"/>
        <v>3</v>
      </c>
      <c r="AO203" s="28" t="s">
        <v>136</v>
      </c>
      <c r="AP203" s="25" t="s">
        <v>128</v>
      </c>
      <c r="AQ203" s="28" t="s">
        <v>3177</v>
      </c>
      <c r="AR203" s="28" t="s">
        <v>3178</v>
      </c>
      <c r="AS203" s="28" t="s">
        <v>2295</v>
      </c>
      <c r="AT203" s="23" t="s">
        <v>210</v>
      </c>
      <c r="AU203" s="23" t="s">
        <v>35</v>
      </c>
      <c r="AV203" s="25" t="s">
        <v>128</v>
      </c>
      <c r="AW203" s="25" t="s">
        <v>128</v>
      </c>
      <c r="AX203" s="25" t="s">
        <v>128</v>
      </c>
      <c r="AY203" s="25" t="s">
        <v>128</v>
      </c>
      <c r="AZ203" s="25" t="s">
        <v>128</v>
      </c>
      <c r="BA203" s="25" t="s">
        <v>128</v>
      </c>
      <c r="BB203" s="25" t="s">
        <v>128</v>
      </c>
      <c r="BC203" s="25" t="s">
        <v>128</v>
      </c>
      <c r="BD203" s="25" t="s">
        <v>128</v>
      </c>
      <c r="BE203" s="25" t="s">
        <v>128</v>
      </c>
      <c r="BF203" s="25" t="s">
        <v>128</v>
      </c>
      <c r="BG203" s="25" t="s">
        <v>128</v>
      </c>
      <c r="BH203" s="25" t="s">
        <v>113</v>
      </c>
      <c r="BI203" s="23" t="s">
        <v>128</v>
      </c>
      <c r="BJ203" t="s">
        <v>4364</v>
      </c>
      <c r="BK203" s="23" t="s">
        <v>751</v>
      </c>
      <c r="BL203" s="23"/>
    </row>
    <row r="204" spans="1:64" ht="15">
      <c r="A204" s="28">
        <v>293</v>
      </c>
      <c r="B204" s="23" t="s">
        <v>753</v>
      </c>
      <c r="C204" s="28" t="s">
        <v>1582</v>
      </c>
      <c r="D204" s="27" t="s">
        <v>754</v>
      </c>
      <c r="E204" s="42">
        <v>3</v>
      </c>
      <c r="F204" s="25" t="s">
        <v>109</v>
      </c>
      <c r="G204" s="25" t="s">
        <v>128</v>
      </c>
      <c r="H204" s="25" t="s">
        <v>128</v>
      </c>
      <c r="I204" s="29" t="s">
        <v>2430</v>
      </c>
      <c r="J204" s="43" t="s">
        <v>3635</v>
      </c>
      <c r="K204" s="27" t="s">
        <v>21</v>
      </c>
      <c r="L204" s="29">
        <v>99.423000000000002</v>
      </c>
      <c r="M204" s="29">
        <v>99.448999999999998</v>
      </c>
      <c r="N204" s="29">
        <v>4.1586699526367683</v>
      </c>
      <c r="O204" s="30">
        <v>2</v>
      </c>
      <c r="P204" s="27" t="s">
        <v>106</v>
      </c>
      <c r="Q204" s="31">
        <v>2</v>
      </c>
      <c r="R204" s="25" t="s">
        <v>2758</v>
      </c>
      <c r="S204" s="25" t="s">
        <v>109</v>
      </c>
      <c r="T204" s="25" t="s">
        <v>2800</v>
      </c>
      <c r="U204" s="25" t="s">
        <v>128</v>
      </c>
      <c r="V204" s="23" t="s">
        <v>1191</v>
      </c>
      <c r="W204" s="23" t="s">
        <v>1220</v>
      </c>
      <c r="X204" s="23" t="s">
        <v>1215</v>
      </c>
      <c r="Y204" s="23" t="s">
        <v>1301</v>
      </c>
      <c r="Z204" s="23" t="s">
        <v>1276</v>
      </c>
      <c r="AA204" s="23" t="s">
        <v>107</v>
      </c>
      <c r="AB204" s="23" t="s">
        <v>2758</v>
      </c>
      <c r="AC204" s="25">
        <v>0.25479452054794521</v>
      </c>
      <c r="AD204" s="32">
        <v>300000000</v>
      </c>
      <c r="AE204" s="33">
        <f>VLOOKUP(J204,Library!A:B,2,0)</f>
        <v>1</v>
      </c>
      <c r="AF204" s="33">
        <f>VLOOKUP(J204,Library!A:G,7,0)</f>
        <v>3</v>
      </c>
      <c r="AG204" s="28" t="str">
        <f>VLOOKUP(V204,Library!W:X,2,0)</f>
        <v>N/A</v>
      </c>
      <c r="AH204" s="28">
        <f>VLOOKUP(W204,Library!Y:Z,2,0)</f>
        <v>4</v>
      </c>
      <c r="AI204" s="28">
        <f>VLOOKUP(X204,Library!AA:AB,2,0)</f>
        <v>3</v>
      </c>
      <c r="AJ204" s="33">
        <f>IF(MAX(AG204,AH204,AI204)=0,VLOOKUP(I204,Library!$J:$P,7,0),MAX(AG204,AH204,AI204))</f>
        <v>4</v>
      </c>
      <c r="AK204" s="33">
        <f t="shared" si="12"/>
        <v>2</v>
      </c>
      <c r="AL204" s="33">
        <f>VLOOKUP(AA204,Library!T:U,2,0)</f>
        <v>1</v>
      </c>
      <c r="AM204" s="34">
        <f t="shared" si="13"/>
        <v>2.35</v>
      </c>
      <c r="AN204" s="33">
        <f t="shared" si="14"/>
        <v>3</v>
      </c>
      <c r="AO204" s="28" t="s">
        <v>127</v>
      </c>
      <c r="AP204" s="25" t="s">
        <v>128</v>
      </c>
      <c r="AQ204" s="28" t="s">
        <v>433</v>
      </c>
      <c r="AR204" s="28" t="s">
        <v>3179</v>
      </c>
      <c r="AS204" s="28" t="s">
        <v>2296</v>
      </c>
      <c r="AT204" s="23" t="s">
        <v>2800</v>
      </c>
      <c r="AU204" s="23" t="s">
        <v>35</v>
      </c>
      <c r="AV204" s="25" t="s">
        <v>128</v>
      </c>
      <c r="AW204" s="25" t="s">
        <v>128</v>
      </c>
      <c r="AX204" s="25" t="s">
        <v>128</v>
      </c>
      <c r="AY204" s="25" t="s">
        <v>128</v>
      </c>
      <c r="AZ204" s="25" t="s">
        <v>128</v>
      </c>
      <c r="BA204" s="25" t="s">
        <v>128</v>
      </c>
      <c r="BB204" s="25" t="s">
        <v>128</v>
      </c>
      <c r="BC204" s="25" t="s">
        <v>128</v>
      </c>
      <c r="BD204" s="25" t="s">
        <v>128</v>
      </c>
      <c r="BE204" s="25" t="s">
        <v>128</v>
      </c>
      <c r="BF204" s="25" t="s">
        <v>128</v>
      </c>
      <c r="BG204" s="25" t="s">
        <v>128</v>
      </c>
      <c r="BH204" s="25" t="s">
        <v>113</v>
      </c>
      <c r="BI204" s="23" t="s">
        <v>128</v>
      </c>
      <c r="BJ204" t="s">
        <v>1331</v>
      </c>
      <c r="BK204" s="23" t="s">
        <v>753</v>
      </c>
      <c r="BL204" s="23"/>
    </row>
    <row r="205" spans="1:64" ht="15">
      <c r="A205" s="28">
        <v>294</v>
      </c>
      <c r="B205" s="23" t="s">
        <v>755</v>
      </c>
      <c r="C205" s="28" t="s">
        <v>1583</v>
      </c>
      <c r="D205" s="27" t="s">
        <v>754</v>
      </c>
      <c r="E205" s="42">
        <v>3</v>
      </c>
      <c r="F205" s="25" t="s">
        <v>109</v>
      </c>
      <c r="G205" s="25" t="s">
        <v>128</v>
      </c>
      <c r="H205" s="25" t="s">
        <v>128</v>
      </c>
      <c r="I205" s="29" t="s">
        <v>2430</v>
      </c>
      <c r="J205" s="43" t="s">
        <v>3635</v>
      </c>
      <c r="K205" s="27" t="s">
        <v>21</v>
      </c>
      <c r="L205" s="29">
        <v>94.331999999999994</v>
      </c>
      <c r="M205" s="29">
        <v>94.533000000000001</v>
      </c>
      <c r="N205" s="29">
        <v>4.2973162454307756</v>
      </c>
      <c r="O205" s="30">
        <v>3.125</v>
      </c>
      <c r="P205" s="27" t="s">
        <v>106</v>
      </c>
      <c r="Q205" s="31">
        <v>2</v>
      </c>
      <c r="R205" s="25" t="s">
        <v>2758</v>
      </c>
      <c r="S205" s="25" t="s">
        <v>109</v>
      </c>
      <c r="T205" s="25" t="s">
        <v>3180</v>
      </c>
      <c r="U205" s="25" t="s">
        <v>128</v>
      </c>
      <c r="V205" s="23" t="s">
        <v>1191</v>
      </c>
      <c r="W205" s="23" t="s">
        <v>1220</v>
      </c>
      <c r="X205" s="23" t="s">
        <v>1215</v>
      </c>
      <c r="Y205" s="23" t="s">
        <v>1301</v>
      </c>
      <c r="Z205" s="23" t="s">
        <v>1276</v>
      </c>
      <c r="AA205" s="23" t="s">
        <v>107</v>
      </c>
      <c r="AB205" s="23" t="s">
        <v>2789</v>
      </c>
      <c r="AC205" s="25">
        <v>5.2575342465753421</v>
      </c>
      <c r="AD205" s="32">
        <v>400000000</v>
      </c>
      <c r="AE205" s="33">
        <f>VLOOKUP(J205,Library!A:B,2,0)</f>
        <v>1</v>
      </c>
      <c r="AF205" s="33">
        <f>VLOOKUP(J205,Library!A:G,7,0)</f>
        <v>3</v>
      </c>
      <c r="AG205" s="28" t="str">
        <f>VLOOKUP(V205,Library!W:X,2,0)</f>
        <v>N/A</v>
      </c>
      <c r="AH205" s="28">
        <f>VLOOKUP(W205,Library!Y:Z,2,0)</f>
        <v>4</v>
      </c>
      <c r="AI205" s="28">
        <f>VLOOKUP(X205,Library!AA:AB,2,0)</f>
        <v>3</v>
      </c>
      <c r="AJ205" s="33">
        <f>IF(MAX(AG205,AH205,AI205)=0,VLOOKUP(I205,Library!$J:$P,7,0),MAX(AG205,AH205,AI205))</f>
        <v>4</v>
      </c>
      <c r="AK205" s="33">
        <f t="shared" si="12"/>
        <v>4</v>
      </c>
      <c r="AL205" s="33">
        <f>VLOOKUP(AA205,Library!T:U,2,0)</f>
        <v>1</v>
      </c>
      <c r="AM205" s="34">
        <f t="shared" si="13"/>
        <v>2.5499999999999998</v>
      </c>
      <c r="AN205" s="33">
        <f t="shared" si="14"/>
        <v>3</v>
      </c>
      <c r="AO205" s="28" t="s">
        <v>127</v>
      </c>
      <c r="AP205" s="25" t="s">
        <v>128</v>
      </c>
      <c r="AQ205" s="28" t="s">
        <v>433</v>
      </c>
      <c r="AR205" s="28" t="s">
        <v>3179</v>
      </c>
      <c r="AS205" s="28" t="s">
        <v>2296</v>
      </c>
      <c r="AT205" s="23" t="s">
        <v>3180</v>
      </c>
      <c r="AU205" s="23" t="s">
        <v>35</v>
      </c>
      <c r="AV205" s="25" t="s">
        <v>128</v>
      </c>
      <c r="AW205" s="25" t="s">
        <v>128</v>
      </c>
      <c r="AX205" s="25" t="s">
        <v>128</v>
      </c>
      <c r="AY205" s="25" t="s">
        <v>128</v>
      </c>
      <c r="AZ205" s="25" t="s">
        <v>128</v>
      </c>
      <c r="BA205" s="25" t="s">
        <v>128</v>
      </c>
      <c r="BB205" s="25" t="s">
        <v>128</v>
      </c>
      <c r="BC205" s="25" t="s">
        <v>128</v>
      </c>
      <c r="BD205" s="25" t="s">
        <v>128</v>
      </c>
      <c r="BE205" s="25" t="s">
        <v>128</v>
      </c>
      <c r="BF205" s="25" t="s">
        <v>128</v>
      </c>
      <c r="BG205" s="25" t="s">
        <v>128</v>
      </c>
      <c r="BH205" s="25" t="s">
        <v>113</v>
      </c>
      <c r="BI205" s="23" t="s">
        <v>128</v>
      </c>
      <c r="BJ205" t="s">
        <v>1331</v>
      </c>
      <c r="BK205" s="23" t="s">
        <v>755</v>
      </c>
      <c r="BL205" s="23"/>
    </row>
    <row r="206" spans="1:64" ht="15">
      <c r="A206" s="28">
        <v>296</v>
      </c>
      <c r="B206" s="23" t="s">
        <v>756</v>
      </c>
      <c r="C206" s="28" t="s">
        <v>1584</v>
      </c>
      <c r="D206" s="27" t="s">
        <v>757</v>
      </c>
      <c r="E206" s="42">
        <v>2</v>
      </c>
      <c r="F206" s="25" t="s">
        <v>128</v>
      </c>
      <c r="G206" s="25" t="s">
        <v>128</v>
      </c>
      <c r="H206" s="25" t="s">
        <v>128</v>
      </c>
      <c r="I206" s="29" t="s">
        <v>2432</v>
      </c>
      <c r="J206" s="43" t="s">
        <v>10</v>
      </c>
      <c r="K206" s="23" t="s">
        <v>22</v>
      </c>
      <c r="L206" s="29">
        <v>99.546999999999997</v>
      </c>
      <c r="M206" s="29">
        <v>99.641000000000005</v>
      </c>
      <c r="N206" s="29">
        <v>4.5225186708482941</v>
      </c>
      <c r="O206" s="30">
        <v>1.9</v>
      </c>
      <c r="P206" s="27" t="s">
        <v>106</v>
      </c>
      <c r="Q206" s="31">
        <v>2</v>
      </c>
      <c r="R206" s="25" t="s">
        <v>2790</v>
      </c>
      <c r="S206" s="25" t="s">
        <v>128</v>
      </c>
      <c r="T206" s="25" t="s">
        <v>4374</v>
      </c>
      <c r="U206" s="25" t="s">
        <v>128</v>
      </c>
      <c r="V206" s="23" t="s">
        <v>8</v>
      </c>
      <c r="W206" s="23" t="s">
        <v>1210</v>
      </c>
      <c r="X206" s="23" t="s">
        <v>1252</v>
      </c>
      <c r="Y206" s="23" t="s">
        <v>1301</v>
      </c>
      <c r="Z206" s="23" t="s">
        <v>1276</v>
      </c>
      <c r="AA206" s="23" t="s">
        <v>107</v>
      </c>
      <c r="AB206" s="23" t="s">
        <v>2790</v>
      </c>
      <c r="AC206" s="25">
        <v>0.13424657534246576</v>
      </c>
      <c r="AD206" s="32">
        <v>300000000</v>
      </c>
      <c r="AE206" s="33">
        <f>VLOOKUP(J206,Library!A:B,2,0)</f>
        <v>1</v>
      </c>
      <c r="AF206" s="33">
        <f>VLOOKUP(J206,Library!A:G,7,0)</f>
        <v>3</v>
      </c>
      <c r="AG206" s="28" t="str">
        <f>VLOOKUP(V206,Library!W:X,2,0)</f>
        <v>N/A</v>
      </c>
      <c r="AH206" s="28">
        <f>VLOOKUP(W206,Library!Y:Z,2,0)</f>
        <v>3</v>
      </c>
      <c r="AI206" s="28" t="str">
        <f>VLOOKUP(X206,Library!AA:AB,2,0)</f>
        <v>N/A</v>
      </c>
      <c r="AJ206" s="33">
        <f>IF(MAX(AG206,AH206,AI206)=0,VLOOKUP(I206,Library!$J:$P,7,0),MAX(AG206,AH206,AI206))</f>
        <v>3</v>
      </c>
      <c r="AK206" s="33">
        <f t="shared" si="12"/>
        <v>2</v>
      </c>
      <c r="AL206" s="33">
        <f>VLOOKUP(AA206,Library!T:U,2,0)</f>
        <v>1</v>
      </c>
      <c r="AM206" s="34">
        <f t="shared" si="13"/>
        <v>2.1</v>
      </c>
      <c r="AN206" s="33">
        <f t="shared" si="14"/>
        <v>2</v>
      </c>
      <c r="AO206" s="28" t="s">
        <v>127</v>
      </c>
      <c r="AP206" s="25" t="s">
        <v>128</v>
      </c>
      <c r="AQ206" s="28" t="s">
        <v>433</v>
      </c>
      <c r="AR206" s="28" t="s">
        <v>3181</v>
      </c>
      <c r="AS206" s="28" t="s">
        <v>2297</v>
      </c>
      <c r="AT206" s="23" t="s">
        <v>113</v>
      </c>
      <c r="AU206" s="23" t="s">
        <v>114</v>
      </c>
      <c r="AV206" s="25" t="s">
        <v>128</v>
      </c>
      <c r="AW206" s="25" t="s">
        <v>128</v>
      </c>
      <c r="AX206" s="25" t="s">
        <v>128</v>
      </c>
      <c r="AY206" s="25" t="s">
        <v>128</v>
      </c>
      <c r="AZ206" s="25" t="s">
        <v>128</v>
      </c>
      <c r="BA206" s="25" t="s">
        <v>128</v>
      </c>
      <c r="BB206" s="25" t="s">
        <v>128</v>
      </c>
      <c r="BC206" s="25" t="s">
        <v>128</v>
      </c>
      <c r="BD206" s="25" t="s">
        <v>128</v>
      </c>
      <c r="BE206" s="25" t="s">
        <v>128</v>
      </c>
      <c r="BF206" s="25" t="s">
        <v>128</v>
      </c>
      <c r="BG206" s="25" t="s">
        <v>128</v>
      </c>
      <c r="BH206" s="25" t="s">
        <v>113</v>
      </c>
      <c r="BI206" s="23" t="s">
        <v>128</v>
      </c>
      <c r="BJ206" t="s">
        <v>1277</v>
      </c>
      <c r="BK206" s="23" t="s">
        <v>756</v>
      </c>
      <c r="BL206" s="23"/>
    </row>
    <row r="207" spans="1:64" ht="15">
      <c r="A207" s="28">
        <v>297</v>
      </c>
      <c r="B207" s="23" t="s">
        <v>758</v>
      </c>
      <c r="C207" s="28" t="s">
        <v>1585</v>
      </c>
      <c r="D207" s="27" t="s">
        <v>759</v>
      </c>
      <c r="E207" s="42">
        <v>2</v>
      </c>
      <c r="F207" s="25" t="s">
        <v>128</v>
      </c>
      <c r="G207" s="25" t="s">
        <v>128</v>
      </c>
      <c r="H207" s="25" t="s">
        <v>128</v>
      </c>
      <c r="I207" s="29" t="s">
        <v>2433</v>
      </c>
      <c r="J207" s="43" t="s">
        <v>10</v>
      </c>
      <c r="K207" s="27" t="s">
        <v>21</v>
      </c>
      <c r="L207" s="29">
        <v>99.012</v>
      </c>
      <c r="M207" s="29">
        <v>99.210999999999999</v>
      </c>
      <c r="N207" s="29">
        <v>4.2947659082067009</v>
      </c>
      <c r="O207" s="30">
        <v>2.8</v>
      </c>
      <c r="P207" s="27" t="s">
        <v>106</v>
      </c>
      <c r="Q207" s="31">
        <v>2</v>
      </c>
      <c r="R207" s="25" t="s">
        <v>4420</v>
      </c>
      <c r="S207" s="25" t="s">
        <v>128</v>
      </c>
      <c r="T207" s="25" t="s">
        <v>4374</v>
      </c>
      <c r="U207" s="25" t="s">
        <v>128</v>
      </c>
      <c r="V207" s="23" t="s">
        <v>8</v>
      </c>
      <c r="W207" s="23" t="s">
        <v>8</v>
      </c>
      <c r="X207" s="23" t="s">
        <v>76</v>
      </c>
      <c r="Y207" s="23" t="s">
        <v>1301</v>
      </c>
      <c r="Z207" s="23" t="s">
        <v>1276</v>
      </c>
      <c r="AA207" s="23" t="s">
        <v>107</v>
      </c>
      <c r="AB207" s="23" t="s">
        <v>2791</v>
      </c>
      <c r="AC207" s="25">
        <v>0.53972602739726028</v>
      </c>
      <c r="AD207" s="32">
        <v>500000000</v>
      </c>
      <c r="AE207" s="33">
        <f>VLOOKUP(J207,Library!A:B,2,0)</f>
        <v>1</v>
      </c>
      <c r="AF207" s="33">
        <f>VLOOKUP(J207,Library!A:G,7,0)</f>
        <v>3</v>
      </c>
      <c r="AG207" s="28" t="str">
        <f>VLOOKUP(V207,Library!W:X,2,0)</f>
        <v>N/A</v>
      </c>
      <c r="AH207" s="28" t="str">
        <f>VLOOKUP(W207,Library!Y:Z,2,0)</f>
        <v>N/A</v>
      </c>
      <c r="AI207" s="28">
        <f>VLOOKUP(X207,Library!AA:AB,2,0)</f>
        <v>3</v>
      </c>
      <c r="AJ207" s="33">
        <f>IF(MAX(AG207,AH207,AI207)=0,VLOOKUP(I207,Library!$J:$P,7,0),MAX(AG207,AH207,AI207))</f>
        <v>3</v>
      </c>
      <c r="AK207" s="33">
        <f t="shared" si="12"/>
        <v>2</v>
      </c>
      <c r="AL207" s="33">
        <f>VLOOKUP(AA207,Library!T:U,2,0)</f>
        <v>1</v>
      </c>
      <c r="AM207" s="34">
        <f t="shared" si="13"/>
        <v>2.1</v>
      </c>
      <c r="AN207" s="33">
        <f t="shared" si="14"/>
        <v>2</v>
      </c>
      <c r="AO207" s="28" t="s">
        <v>127</v>
      </c>
      <c r="AP207" s="25" t="s">
        <v>128</v>
      </c>
      <c r="AQ207" s="28" t="s">
        <v>3182</v>
      </c>
      <c r="AR207" s="28" t="s">
        <v>3183</v>
      </c>
      <c r="AS207" s="28" t="s">
        <v>2298</v>
      </c>
      <c r="AT207" s="23" t="s">
        <v>113</v>
      </c>
      <c r="AU207" s="23" t="s">
        <v>114</v>
      </c>
      <c r="AV207" s="25" t="s">
        <v>128</v>
      </c>
      <c r="AW207" s="25" t="s">
        <v>128</v>
      </c>
      <c r="AX207" s="25" t="s">
        <v>128</v>
      </c>
      <c r="AY207" s="25" t="s">
        <v>128</v>
      </c>
      <c r="AZ207" s="25" t="s">
        <v>128</v>
      </c>
      <c r="BA207" s="25" t="s">
        <v>128</v>
      </c>
      <c r="BB207" s="25" t="s">
        <v>128</v>
      </c>
      <c r="BC207" s="25" t="s">
        <v>128</v>
      </c>
      <c r="BD207" s="25" t="s">
        <v>128</v>
      </c>
      <c r="BE207" s="25" t="s">
        <v>128</v>
      </c>
      <c r="BF207" s="25" t="s">
        <v>128</v>
      </c>
      <c r="BG207" s="25" t="s">
        <v>128</v>
      </c>
      <c r="BH207" s="25" t="s">
        <v>113</v>
      </c>
      <c r="BI207" s="23" t="s">
        <v>128</v>
      </c>
      <c r="BJ207" t="s">
        <v>4363</v>
      </c>
      <c r="BK207" s="23" t="s">
        <v>758</v>
      </c>
      <c r="BL207" s="23"/>
    </row>
    <row r="208" spans="1:64" ht="15">
      <c r="A208" s="28">
        <v>302</v>
      </c>
      <c r="B208" s="23" t="s">
        <v>761</v>
      </c>
      <c r="C208" s="28" t="s">
        <v>1586</v>
      </c>
      <c r="D208" s="27" t="s">
        <v>766</v>
      </c>
      <c r="E208" s="42">
        <v>3</v>
      </c>
      <c r="F208" s="25" t="s">
        <v>128</v>
      </c>
      <c r="G208" s="25" t="s">
        <v>128</v>
      </c>
      <c r="H208" s="25" t="s">
        <v>128</v>
      </c>
      <c r="I208" s="29" t="s">
        <v>2435</v>
      </c>
      <c r="J208" s="43" t="s">
        <v>10</v>
      </c>
      <c r="K208" s="27" t="s">
        <v>20</v>
      </c>
      <c r="L208" s="29">
        <v>92.465999999999994</v>
      </c>
      <c r="M208" s="29">
        <v>92.611000000000004</v>
      </c>
      <c r="N208" s="29">
        <v>3.9832010223537608</v>
      </c>
      <c r="O208" s="30">
        <v>2.25</v>
      </c>
      <c r="P208" s="27" t="s">
        <v>106</v>
      </c>
      <c r="Q208" s="31">
        <v>2</v>
      </c>
      <c r="R208" s="25" t="s">
        <v>4390</v>
      </c>
      <c r="S208" s="25" t="s">
        <v>128</v>
      </c>
      <c r="T208" s="25" t="s">
        <v>4374</v>
      </c>
      <c r="U208" s="25" t="s">
        <v>128</v>
      </c>
      <c r="V208" s="23" t="s">
        <v>76</v>
      </c>
      <c r="W208" s="23" t="s">
        <v>8</v>
      </c>
      <c r="X208" s="23" t="s">
        <v>76</v>
      </c>
      <c r="Y208" s="23" t="s">
        <v>1301</v>
      </c>
      <c r="Z208" s="23" t="s">
        <v>1276</v>
      </c>
      <c r="AA208" s="23" t="s">
        <v>107</v>
      </c>
      <c r="AB208" s="23" t="s">
        <v>2792</v>
      </c>
      <c r="AC208" s="25">
        <v>4.720547945205479</v>
      </c>
      <c r="AD208" s="32">
        <v>500000000</v>
      </c>
      <c r="AE208" s="33">
        <f>VLOOKUP(J208,Library!A:B,2,0)</f>
        <v>1</v>
      </c>
      <c r="AF208" s="33">
        <f>VLOOKUP(J208,Library!A:G,7,0)</f>
        <v>3</v>
      </c>
      <c r="AG208" s="28">
        <f>VLOOKUP(V208,Library!W:X,2,0)</f>
        <v>3</v>
      </c>
      <c r="AH208" s="28" t="str">
        <f>VLOOKUP(W208,Library!Y:Z,2,0)</f>
        <v>N/A</v>
      </c>
      <c r="AI208" s="28">
        <f>VLOOKUP(X208,Library!AA:AB,2,0)</f>
        <v>3</v>
      </c>
      <c r="AJ208" s="33">
        <f>IF(MAX(AG208,AH208,AI208)=0,VLOOKUP(I208,Library!$J:$P,7,0),MAX(AG208,AH208,AI208))</f>
        <v>3</v>
      </c>
      <c r="AK208" s="33">
        <f t="shared" si="12"/>
        <v>3</v>
      </c>
      <c r="AL208" s="33">
        <f>VLOOKUP(AA208,Library!T:U,2,0)</f>
        <v>1</v>
      </c>
      <c r="AM208" s="34">
        <f t="shared" si="13"/>
        <v>2.2000000000000002</v>
      </c>
      <c r="AN208" s="33">
        <f t="shared" si="14"/>
        <v>3</v>
      </c>
      <c r="AO208" s="28" t="s">
        <v>127</v>
      </c>
      <c r="AP208" s="25" t="s">
        <v>128</v>
      </c>
      <c r="AQ208" s="28" t="s">
        <v>110</v>
      </c>
      <c r="AR208" s="28" t="s">
        <v>3184</v>
      </c>
      <c r="AS208" s="28" t="s">
        <v>2299</v>
      </c>
      <c r="AT208" s="23" t="s">
        <v>113</v>
      </c>
      <c r="AU208" s="23" t="s">
        <v>114</v>
      </c>
      <c r="AV208" s="25" t="s">
        <v>128</v>
      </c>
      <c r="AW208" s="25" t="s">
        <v>128</v>
      </c>
      <c r="AX208" s="25" t="s">
        <v>128</v>
      </c>
      <c r="AY208" s="25" t="s">
        <v>128</v>
      </c>
      <c r="AZ208" s="25" t="s">
        <v>128</v>
      </c>
      <c r="BA208" s="25" t="s">
        <v>128</v>
      </c>
      <c r="BB208" s="25" t="s">
        <v>128</v>
      </c>
      <c r="BC208" s="25" t="s">
        <v>128</v>
      </c>
      <c r="BD208" s="25" t="s">
        <v>128</v>
      </c>
      <c r="BE208" s="25" t="s">
        <v>128</v>
      </c>
      <c r="BF208" s="25" t="s">
        <v>128</v>
      </c>
      <c r="BG208" s="25" t="s">
        <v>128</v>
      </c>
      <c r="BH208" s="25" t="s">
        <v>113</v>
      </c>
      <c r="BI208" s="23" t="s">
        <v>128</v>
      </c>
      <c r="BJ208" t="s">
        <v>1277</v>
      </c>
      <c r="BK208" s="23" t="s">
        <v>761</v>
      </c>
      <c r="BL208" s="23"/>
    </row>
    <row r="209" spans="1:64" ht="15">
      <c r="A209" s="28">
        <v>304</v>
      </c>
      <c r="B209" s="23" t="s">
        <v>763</v>
      </c>
      <c r="C209" s="28" t="s">
        <v>1587</v>
      </c>
      <c r="D209" s="27" t="s">
        <v>764</v>
      </c>
      <c r="E209" s="42">
        <v>2</v>
      </c>
      <c r="F209" s="25" t="s">
        <v>128</v>
      </c>
      <c r="G209" s="25" t="s">
        <v>128</v>
      </c>
      <c r="H209" s="25" t="s">
        <v>128</v>
      </c>
      <c r="I209" s="29" t="s">
        <v>2437</v>
      </c>
      <c r="J209" s="43" t="s">
        <v>10</v>
      </c>
      <c r="K209" s="27" t="s">
        <v>20</v>
      </c>
      <c r="L209" s="29">
        <v>99.415999999999997</v>
      </c>
      <c r="M209" s="29">
        <v>99.441999999999993</v>
      </c>
      <c r="N209" s="29">
        <v>3.7984430295565321</v>
      </c>
      <c r="O209" s="30">
        <v>1.4</v>
      </c>
      <c r="P209" s="27" t="s">
        <v>106</v>
      </c>
      <c r="Q209" s="31">
        <v>2</v>
      </c>
      <c r="R209" s="25" t="s">
        <v>2766</v>
      </c>
      <c r="S209" s="25" t="s">
        <v>128</v>
      </c>
      <c r="T209" s="25" t="s">
        <v>4374</v>
      </c>
      <c r="U209" s="25" t="s">
        <v>128</v>
      </c>
      <c r="V209" s="23" t="s">
        <v>76</v>
      </c>
      <c r="W209" s="23" t="s">
        <v>1210</v>
      </c>
      <c r="X209" s="23" t="s">
        <v>76</v>
      </c>
      <c r="Y209" s="23" t="s">
        <v>1301</v>
      </c>
      <c r="Z209" s="23" t="s">
        <v>113</v>
      </c>
      <c r="AA209" s="23" t="s">
        <v>107</v>
      </c>
      <c r="AB209" s="23" t="s">
        <v>2766</v>
      </c>
      <c r="AC209" s="25">
        <v>0.23287671232876711</v>
      </c>
      <c r="AD209" s="32">
        <v>500000000</v>
      </c>
      <c r="AE209" s="33">
        <f>VLOOKUP(J209,Library!A:B,2,0)</f>
        <v>1</v>
      </c>
      <c r="AF209" s="33">
        <f>VLOOKUP(J209,Library!A:G,7,0)</f>
        <v>3</v>
      </c>
      <c r="AG209" s="28">
        <f>VLOOKUP(V209,Library!W:X,2,0)</f>
        <v>3</v>
      </c>
      <c r="AH209" s="28">
        <f>VLOOKUP(W209,Library!Y:Z,2,0)</f>
        <v>3</v>
      </c>
      <c r="AI209" s="28">
        <f>VLOOKUP(X209,Library!AA:AB,2,0)</f>
        <v>3</v>
      </c>
      <c r="AJ209" s="33">
        <f>IF(MAX(AG209,AH209,AI209)=0,VLOOKUP(I209,Library!$J:$P,7,0),MAX(AG209,AH209,AI209))</f>
        <v>3</v>
      </c>
      <c r="AK209" s="33">
        <f t="shared" si="12"/>
        <v>2</v>
      </c>
      <c r="AL209" s="33">
        <f>VLOOKUP(AA209,Library!T:U,2,0)</f>
        <v>1</v>
      </c>
      <c r="AM209" s="34">
        <f t="shared" si="13"/>
        <v>2.1</v>
      </c>
      <c r="AN209" s="33">
        <f t="shared" si="14"/>
        <v>2</v>
      </c>
      <c r="AO209" s="28" t="s">
        <v>127</v>
      </c>
      <c r="AP209" s="25" t="s">
        <v>128</v>
      </c>
      <c r="AQ209" s="28" t="s">
        <v>110</v>
      </c>
      <c r="AR209" s="28" t="s">
        <v>116</v>
      </c>
      <c r="AS209" s="28" t="s">
        <v>117</v>
      </c>
      <c r="AT209" s="23" t="s">
        <v>113</v>
      </c>
      <c r="AU209" s="23" t="s">
        <v>114</v>
      </c>
      <c r="AV209" s="25" t="s">
        <v>128</v>
      </c>
      <c r="AW209" s="25" t="s">
        <v>128</v>
      </c>
      <c r="AX209" s="25" t="s">
        <v>128</v>
      </c>
      <c r="AY209" s="25" t="s">
        <v>128</v>
      </c>
      <c r="AZ209" s="25" t="s">
        <v>128</v>
      </c>
      <c r="BA209" s="25" t="s">
        <v>128</v>
      </c>
      <c r="BB209" s="25" t="s">
        <v>128</v>
      </c>
      <c r="BC209" s="25" t="s">
        <v>128</v>
      </c>
      <c r="BD209" s="25" t="s">
        <v>128</v>
      </c>
      <c r="BE209" s="25" t="s">
        <v>128</v>
      </c>
      <c r="BF209" s="25" t="s">
        <v>128</v>
      </c>
      <c r="BG209" s="25" t="s">
        <v>128</v>
      </c>
      <c r="BH209" s="25" t="s">
        <v>113</v>
      </c>
      <c r="BI209" s="23" t="s">
        <v>128</v>
      </c>
      <c r="BJ209" t="s">
        <v>1277</v>
      </c>
      <c r="BK209" s="23" t="s">
        <v>763</v>
      </c>
      <c r="BL209" s="23"/>
    </row>
    <row r="210" spans="1:64" ht="15">
      <c r="A210" s="28">
        <v>305</v>
      </c>
      <c r="B210" s="23" t="s">
        <v>765</v>
      </c>
      <c r="C210" s="28" t="s">
        <v>1588</v>
      </c>
      <c r="D210" s="27" t="s">
        <v>766</v>
      </c>
      <c r="E210" s="42">
        <v>3</v>
      </c>
      <c r="F210" s="25" t="s">
        <v>128</v>
      </c>
      <c r="G210" s="25" t="s">
        <v>128</v>
      </c>
      <c r="H210" s="25" t="s">
        <v>128</v>
      </c>
      <c r="I210" s="29" t="s">
        <v>115</v>
      </c>
      <c r="J210" s="43" t="s">
        <v>10</v>
      </c>
      <c r="K210" s="27" t="s">
        <v>20</v>
      </c>
      <c r="L210" s="29">
        <v>99.566999999999993</v>
      </c>
      <c r="M210" s="29">
        <v>99.622</v>
      </c>
      <c r="N210" s="29">
        <v>3.8189086131789267</v>
      </c>
      <c r="O210" s="30">
        <v>3.5</v>
      </c>
      <c r="P210" s="27" t="s">
        <v>106</v>
      </c>
      <c r="Q210" s="31">
        <v>2</v>
      </c>
      <c r="R210" s="25" t="s">
        <v>2815</v>
      </c>
      <c r="S210" s="25" t="s">
        <v>128</v>
      </c>
      <c r="T210" s="25" t="s">
        <v>4374</v>
      </c>
      <c r="U210" s="25" t="s">
        <v>128</v>
      </c>
      <c r="V210" s="23" t="s">
        <v>8</v>
      </c>
      <c r="W210" s="23" t="s">
        <v>1210</v>
      </c>
      <c r="X210" s="23" t="s">
        <v>76</v>
      </c>
      <c r="Y210" s="23" t="s">
        <v>1301</v>
      </c>
      <c r="Z210" s="23" t="s">
        <v>113</v>
      </c>
      <c r="AA210" s="23" t="s">
        <v>107</v>
      </c>
      <c r="AB210" s="23" t="s">
        <v>2793</v>
      </c>
      <c r="AC210" s="25">
        <v>1.210958904109589</v>
      </c>
      <c r="AD210" s="32">
        <v>300000000</v>
      </c>
      <c r="AE210" s="33">
        <f>VLOOKUP(J210,Library!A:B,2,0)</f>
        <v>1</v>
      </c>
      <c r="AF210" s="33">
        <f>VLOOKUP(J210,Library!A:G,7,0)</f>
        <v>3</v>
      </c>
      <c r="AG210" s="28" t="str">
        <f>VLOOKUP(V210,Library!W:X,2,0)</f>
        <v>N/A</v>
      </c>
      <c r="AH210" s="28">
        <f>VLOOKUP(W210,Library!Y:Z,2,0)</f>
        <v>3</v>
      </c>
      <c r="AI210" s="28">
        <f>VLOOKUP(X210,Library!AA:AB,2,0)</f>
        <v>3</v>
      </c>
      <c r="AJ210" s="33">
        <f>IF(MAX(AG210,AH210,AI210)=0,VLOOKUP(I210,Library!$J:$P,7,0),MAX(AG210,AH210,AI210))</f>
        <v>3</v>
      </c>
      <c r="AK210" s="33">
        <f t="shared" si="12"/>
        <v>3</v>
      </c>
      <c r="AL210" s="33">
        <f>VLOOKUP(AA210,Library!T:U,2,0)</f>
        <v>1</v>
      </c>
      <c r="AM210" s="34">
        <f t="shared" si="13"/>
        <v>2.2000000000000002</v>
      </c>
      <c r="AN210" s="33">
        <f t="shared" si="14"/>
        <v>3</v>
      </c>
      <c r="AO210" s="28" t="s">
        <v>136</v>
      </c>
      <c r="AP210" s="25" t="s">
        <v>128</v>
      </c>
      <c r="AQ210" s="28" t="s">
        <v>110</v>
      </c>
      <c r="AR210" s="28" t="s">
        <v>116</v>
      </c>
      <c r="AS210" s="28" t="s">
        <v>117</v>
      </c>
      <c r="AT210" s="23" t="s">
        <v>113</v>
      </c>
      <c r="AU210" s="23" t="s">
        <v>114</v>
      </c>
      <c r="AV210" s="25" t="s">
        <v>128</v>
      </c>
      <c r="AW210" s="25" t="s">
        <v>128</v>
      </c>
      <c r="AX210" s="25" t="s">
        <v>128</v>
      </c>
      <c r="AY210" s="25" t="s">
        <v>128</v>
      </c>
      <c r="AZ210" s="25" t="s">
        <v>128</v>
      </c>
      <c r="BA210" s="25" t="s">
        <v>128</v>
      </c>
      <c r="BB210" s="25" t="s">
        <v>128</v>
      </c>
      <c r="BC210" s="25" t="s">
        <v>128</v>
      </c>
      <c r="BD210" s="25" t="s">
        <v>128</v>
      </c>
      <c r="BE210" s="25" t="s">
        <v>128</v>
      </c>
      <c r="BF210" s="25" t="s">
        <v>128</v>
      </c>
      <c r="BG210" s="25" t="s">
        <v>128</v>
      </c>
      <c r="BH210" s="25" t="s">
        <v>113</v>
      </c>
      <c r="BI210" s="23" t="s">
        <v>128</v>
      </c>
      <c r="BJ210" t="s">
        <v>1277</v>
      </c>
      <c r="BK210" s="23" t="s">
        <v>765</v>
      </c>
      <c r="BL210" s="23"/>
    </row>
    <row r="211" spans="1:64" ht="15">
      <c r="A211" s="28">
        <v>306</v>
      </c>
      <c r="B211" s="23" t="s">
        <v>767</v>
      </c>
      <c r="C211" s="28" t="s">
        <v>1589</v>
      </c>
      <c r="D211" s="27" t="s">
        <v>768</v>
      </c>
      <c r="E211" s="42">
        <v>4</v>
      </c>
      <c r="F211" s="25" t="s">
        <v>109</v>
      </c>
      <c r="G211" s="25" t="s">
        <v>109</v>
      </c>
      <c r="H211" s="25" t="s">
        <v>128</v>
      </c>
      <c r="I211" s="29" t="s">
        <v>2439</v>
      </c>
      <c r="J211" s="43" t="s">
        <v>1905</v>
      </c>
      <c r="K211" s="27" t="s">
        <v>25</v>
      </c>
      <c r="L211" s="29">
        <v>100.246</v>
      </c>
      <c r="M211" s="29">
        <v>100.26300000000001</v>
      </c>
      <c r="N211" s="29">
        <v>5.4488209234219953</v>
      </c>
      <c r="O211" s="30">
        <v>6.75</v>
      </c>
      <c r="P211" s="27" t="s">
        <v>126</v>
      </c>
      <c r="Q211" s="31">
        <v>2</v>
      </c>
      <c r="R211" s="25" t="s">
        <v>582</v>
      </c>
      <c r="S211" s="25" t="s">
        <v>109</v>
      </c>
      <c r="T211" s="25" t="s">
        <v>582</v>
      </c>
      <c r="U211" s="25" t="s">
        <v>128</v>
      </c>
      <c r="V211" s="23" t="s">
        <v>1224</v>
      </c>
      <c r="W211" s="23" t="s">
        <v>1225</v>
      </c>
      <c r="X211" s="23" t="s">
        <v>8</v>
      </c>
      <c r="Y211" s="23" t="s">
        <v>1315</v>
      </c>
      <c r="Z211" s="23" t="s">
        <v>113</v>
      </c>
      <c r="AA211" s="23" t="s">
        <v>107</v>
      </c>
      <c r="AB211" s="23" t="s">
        <v>2794</v>
      </c>
      <c r="AC211" s="25">
        <v>1.1123287671232878</v>
      </c>
      <c r="AD211" s="32">
        <v>500000000</v>
      </c>
      <c r="AE211" s="33">
        <f>VLOOKUP(J211,Library!A:B,2,0)</f>
        <v>3</v>
      </c>
      <c r="AF211" s="33">
        <f>VLOOKUP(J211,Library!A:G,7,0)</f>
        <v>3</v>
      </c>
      <c r="AG211" s="28">
        <f>VLOOKUP(V211,Library!W:X,2,0)</f>
        <v>4</v>
      </c>
      <c r="AH211" s="28">
        <f>VLOOKUP(W211,Library!Y:Z,2,0)</f>
        <v>4</v>
      </c>
      <c r="AI211" s="28" t="str">
        <f>VLOOKUP(X211,Library!AA:AB,2,0)</f>
        <v>N/A</v>
      </c>
      <c r="AJ211" s="33">
        <f>IF(MAX(AG211,AH211,AI211)=0,VLOOKUP(I211,Library!$J:$P,7,0),MAX(AG211,AH211,AI211))</f>
        <v>4</v>
      </c>
      <c r="AK211" s="33">
        <f t="shared" si="12"/>
        <v>3</v>
      </c>
      <c r="AL211" s="33">
        <f>VLOOKUP(AA211,Library!T:U,2,0)</f>
        <v>1</v>
      </c>
      <c r="AM211" s="34">
        <f t="shared" si="13"/>
        <v>3.1499999999999995</v>
      </c>
      <c r="AN211" s="33">
        <f t="shared" si="14"/>
        <v>4</v>
      </c>
      <c r="AO211" s="28" t="s">
        <v>127</v>
      </c>
      <c r="AP211" s="25" t="s">
        <v>128</v>
      </c>
      <c r="AQ211" s="28" t="s">
        <v>3185</v>
      </c>
      <c r="AR211" s="28" t="s">
        <v>3186</v>
      </c>
      <c r="AS211" s="28" t="s">
        <v>2159</v>
      </c>
      <c r="AT211" s="23" t="s">
        <v>582</v>
      </c>
      <c r="AU211" s="23" t="s">
        <v>35</v>
      </c>
      <c r="AV211" s="25" t="s">
        <v>128</v>
      </c>
      <c r="AW211" s="25" t="s">
        <v>128</v>
      </c>
      <c r="AX211" s="25" t="s">
        <v>128</v>
      </c>
      <c r="AY211" s="25" t="s">
        <v>128</v>
      </c>
      <c r="AZ211" s="25" t="s">
        <v>128</v>
      </c>
      <c r="BA211" s="25" t="s">
        <v>109</v>
      </c>
      <c r="BB211" s="25" t="s">
        <v>128</v>
      </c>
      <c r="BC211" s="25" t="s">
        <v>128</v>
      </c>
      <c r="BD211" s="25" t="s">
        <v>128</v>
      </c>
      <c r="BE211" s="25" t="s">
        <v>128</v>
      </c>
      <c r="BF211" s="25" t="s">
        <v>109</v>
      </c>
      <c r="BG211" s="25" t="s">
        <v>128</v>
      </c>
      <c r="BH211" s="25" t="s">
        <v>113</v>
      </c>
      <c r="BI211" s="23" t="s">
        <v>128</v>
      </c>
      <c r="BJ211" t="s">
        <v>1277</v>
      </c>
      <c r="BK211" s="23" t="s">
        <v>767</v>
      </c>
      <c r="BL211" s="23"/>
    </row>
    <row r="212" spans="1:64" ht="15">
      <c r="A212" s="28">
        <v>307</v>
      </c>
      <c r="B212" s="23" t="s">
        <v>769</v>
      </c>
      <c r="C212" s="28" t="s">
        <v>1590</v>
      </c>
      <c r="D212" s="27" t="s">
        <v>768</v>
      </c>
      <c r="E212" s="42">
        <v>4</v>
      </c>
      <c r="F212" s="25" t="s">
        <v>109</v>
      </c>
      <c r="G212" s="25" t="s">
        <v>109</v>
      </c>
      <c r="H212" s="25" t="s">
        <v>128</v>
      </c>
      <c r="I212" s="29" t="s">
        <v>2439</v>
      </c>
      <c r="J212" s="43" t="s">
        <v>1905</v>
      </c>
      <c r="K212" s="27" t="s">
        <v>25</v>
      </c>
      <c r="L212" s="29">
        <v>100.79300000000001</v>
      </c>
      <c r="M212" s="29">
        <v>100.85599999999999</v>
      </c>
      <c r="N212" s="29">
        <v>4.8464621154156475</v>
      </c>
      <c r="O212" s="30">
        <v>5.125</v>
      </c>
      <c r="P212" s="27" t="s">
        <v>126</v>
      </c>
      <c r="Q212" s="31">
        <v>2</v>
      </c>
      <c r="R212" s="25" t="s">
        <v>3079</v>
      </c>
      <c r="S212" s="25" t="s">
        <v>109</v>
      </c>
      <c r="T212" s="25" t="s">
        <v>3187</v>
      </c>
      <c r="U212" s="25" t="s">
        <v>128</v>
      </c>
      <c r="V212" s="23" t="s">
        <v>1224</v>
      </c>
      <c r="W212" s="23" t="s">
        <v>1225</v>
      </c>
      <c r="X212" s="23" t="s">
        <v>8</v>
      </c>
      <c r="Y212" s="23" t="s">
        <v>1315</v>
      </c>
      <c r="Z212" s="23" t="s">
        <v>113</v>
      </c>
      <c r="AA212" s="23" t="s">
        <v>107</v>
      </c>
      <c r="AB212" s="23" t="s">
        <v>2795</v>
      </c>
      <c r="AC212" s="25">
        <v>2.4273972602739726</v>
      </c>
      <c r="AD212" s="32">
        <v>250000000</v>
      </c>
      <c r="AE212" s="33">
        <f>VLOOKUP(J212,Library!A:B,2,0)</f>
        <v>3</v>
      </c>
      <c r="AF212" s="33">
        <f>VLOOKUP(J212,Library!A:G,7,0)</f>
        <v>3</v>
      </c>
      <c r="AG212" s="28">
        <f>VLOOKUP(V212,Library!W:X,2,0)</f>
        <v>4</v>
      </c>
      <c r="AH212" s="28">
        <f>VLOOKUP(W212,Library!Y:Z,2,0)</f>
        <v>4</v>
      </c>
      <c r="AI212" s="28" t="str">
        <f>VLOOKUP(X212,Library!AA:AB,2,0)</f>
        <v>N/A</v>
      </c>
      <c r="AJ212" s="33">
        <f>IF(MAX(AG212,AH212,AI212)=0,VLOOKUP(I212,Library!$J:$P,7,0),MAX(AG212,AH212,AI212))</f>
        <v>4</v>
      </c>
      <c r="AK212" s="33">
        <f t="shared" si="12"/>
        <v>3</v>
      </c>
      <c r="AL212" s="33">
        <f>VLOOKUP(AA212,Library!T:U,2,0)</f>
        <v>1</v>
      </c>
      <c r="AM212" s="34">
        <f t="shared" si="13"/>
        <v>3.1499999999999995</v>
      </c>
      <c r="AN212" s="33">
        <f t="shared" si="14"/>
        <v>4</v>
      </c>
      <c r="AO212" s="28" t="s">
        <v>127</v>
      </c>
      <c r="AP212" s="25" t="s">
        <v>128</v>
      </c>
      <c r="AQ212" s="28" t="s">
        <v>3185</v>
      </c>
      <c r="AR212" s="28" t="s">
        <v>3186</v>
      </c>
      <c r="AS212" s="28" t="s">
        <v>2159</v>
      </c>
      <c r="AT212" s="23" t="s">
        <v>3187</v>
      </c>
      <c r="AU212" s="23" t="s">
        <v>35</v>
      </c>
      <c r="AV212" s="25" t="s">
        <v>128</v>
      </c>
      <c r="AW212" s="25" t="s">
        <v>128</v>
      </c>
      <c r="AX212" s="25" t="s">
        <v>128</v>
      </c>
      <c r="AY212" s="25" t="s">
        <v>128</v>
      </c>
      <c r="AZ212" s="25" t="s">
        <v>128</v>
      </c>
      <c r="BA212" s="25" t="s">
        <v>109</v>
      </c>
      <c r="BB212" s="25" t="s">
        <v>128</v>
      </c>
      <c r="BC212" s="25" t="s">
        <v>128</v>
      </c>
      <c r="BD212" s="25" t="s">
        <v>128</v>
      </c>
      <c r="BE212" s="25" t="s">
        <v>128</v>
      </c>
      <c r="BF212" s="25" t="s">
        <v>109</v>
      </c>
      <c r="BG212" s="25" t="s">
        <v>128</v>
      </c>
      <c r="BH212" s="25" t="s">
        <v>113</v>
      </c>
      <c r="BI212" s="23" t="s">
        <v>128</v>
      </c>
      <c r="BJ212" t="s">
        <v>1277</v>
      </c>
      <c r="BK212" s="23" t="s">
        <v>769</v>
      </c>
      <c r="BL212" s="23"/>
    </row>
    <row r="213" spans="1:64" ht="15">
      <c r="A213" s="28">
        <v>310</v>
      </c>
      <c r="B213" s="23" t="s">
        <v>771</v>
      </c>
      <c r="C213" s="28" t="s">
        <v>1591</v>
      </c>
      <c r="D213" s="27" t="s">
        <v>770</v>
      </c>
      <c r="E213" s="42">
        <v>2</v>
      </c>
      <c r="F213" s="25" t="s">
        <v>128</v>
      </c>
      <c r="G213" s="25" t="s">
        <v>128</v>
      </c>
      <c r="H213" s="25" t="s">
        <v>128</v>
      </c>
      <c r="I213" s="29" t="s">
        <v>2440</v>
      </c>
      <c r="J213" s="43" t="s">
        <v>10</v>
      </c>
      <c r="K213" s="27" t="s">
        <v>20</v>
      </c>
      <c r="L213" s="29">
        <v>99.736999999999995</v>
      </c>
      <c r="M213" s="29">
        <v>99.753</v>
      </c>
      <c r="N213" s="29">
        <v>3.7495761782245869</v>
      </c>
      <c r="O213" s="30">
        <v>3</v>
      </c>
      <c r="P213" s="27" t="s">
        <v>106</v>
      </c>
      <c r="Q213" s="31">
        <v>2</v>
      </c>
      <c r="R213" s="25" t="s">
        <v>2796</v>
      </c>
      <c r="S213" s="25" t="s">
        <v>128</v>
      </c>
      <c r="T213" s="25" t="s">
        <v>4374</v>
      </c>
      <c r="U213" s="25" t="s">
        <v>128</v>
      </c>
      <c r="V213" s="23" t="s">
        <v>1209</v>
      </c>
      <c r="W213" s="23" t="s">
        <v>1210</v>
      </c>
      <c r="X213" s="23" t="s">
        <v>8</v>
      </c>
      <c r="Y213" s="23" t="s">
        <v>1301</v>
      </c>
      <c r="Z213" s="23" t="s">
        <v>113</v>
      </c>
      <c r="AA213" s="23" t="s">
        <v>107</v>
      </c>
      <c r="AB213" s="23" t="s">
        <v>2796</v>
      </c>
      <c r="AC213" s="25">
        <v>0.32602739726027397</v>
      </c>
      <c r="AD213" s="32">
        <v>600000000</v>
      </c>
      <c r="AE213" s="33">
        <f>VLOOKUP(J213,Library!A:B,2,0)</f>
        <v>1</v>
      </c>
      <c r="AF213" s="33">
        <f>VLOOKUP(J213,Library!A:G,7,0)</f>
        <v>3</v>
      </c>
      <c r="AG213" s="28">
        <f>VLOOKUP(V213,Library!W:X,2,0)</f>
        <v>3</v>
      </c>
      <c r="AH213" s="28">
        <f>VLOOKUP(W213,Library!Y:Z,2,0)</f>
        <v>3</v>
      </c>
      <c r="AI213" s="28" t="str">
        <f>VLOOKUP(X213,Library!AA:AB,2,0)</f>
        <v>N/A</v>
      </c>
      <c r="AJ213" s="33">
        <f>IF(MAX(AG213,AH213,AI213)=0,VLOOKUP(I213,Library!$J:$P,7,0),MAX(AG213,AH213,AI213))</f>
        <v>3</v>
      </c>
      <c r="AK213" s="33">
        <f t="shared" si="12"/>
        <v>2</v>
      </c>
      <c r="AL213" s="33">
        <f>VLOOKUP(AA213,Library!T:U,2,0)</f>
        <v>1</v>
      </c>
      <c r="AM213" s="34">
        <f t="shared" si="13"/>
        <v>2.1</v>
      </c>
      <c r="AN213" s="33">
        <f t="shared" si="14"/>
        <v>2</v>
      </c>
      <c r="AO213" s="28" t="s">
        <v>127</v>
      </c>
      <c r="AP213" s="25" t="s">
        <v>128</v>
      </c>
      <c r="AQ213" s="28" t="s">
        <v>110</v>
      </c>
      <c r="AR213" s="28" t="s">
        <v>3146</v>
      </c>
      <c r="AS213" s="28" t="s">
        <v>2282</v>
      </c>
      <c r="AT213" s="23" t="s">
        <v>113</v>
      </c>
      <c r="AU213" s="23" t="s">
        <v>114</v>
      </c>
      <c r="AV213" s="25" t="s">
        <v>128</v>
      </c>
      <c r="AW213" s="25" t="s">
        <v>128</v>
      </c>
      <c r="AX213" s="25" t="s">
        <v>128</v>
      </c>
      <c r="AY213" s="25" t="s">
        <v>128</v>
      </c>
      <c r="AZ213" s="25" t="s">
        <v>128</v>
      </c>
      <c r="BA213" s="25" t="s">
        <v>128</v>
      </c>
      <c r="BB213" s="25" t="s">
        <v>128</v>
      </c>
      <c r="BC213" s="25" t="s">
        <v>128</v>
      </c>
      <c r="BD213" s="25" t="s">
        <v>128</v>
      </c>
      <c r="BE213" s="25" t="s">
        <v>128</v>
      </c>
      <c r="BF213" s="25" t="s">
        <v>128</v>
      </c>
      <c r="BG213" s="25" t="s">
        <v>128</v>
      </c>
      <c r="BH213" s="25" t="s">
        <v>113</v>
      </c>
      <c r="BI213" s="23" t="s">
        <v>128</v>
      </c>
      <c r="BJ213" t="s">
        <v>1277</v>
      </c>
      <c r="BK213" s="23" t="s">
        <v>771</v>
      </c>
      <c r="BL213" s="23"/>
    </row>
    <row r="214" spans="1:64" ht="15">
      <c r="A214" s="28">
        <v>311</v>
      </c>
      <c r="B214" s="23" t="s">
        <v>772</v>
      </c>
      <c r="C214" s="28" t="s">
        <v>1592</v>
      </c>
      <c r="D214" s="27" t="s">
        <v>770</v>
      </c>
      <c r="E214" s="42">
        <v>2</v>
      </c>
      <c r="F214" s="25" t="s">
        <v>128</v>
      </c>
      <c r="G214" s="25" t="s">
        <v>128</v>
      </c>
      <c r="H214" s="25" t="s">
        <v>128</v>
      </c>
      <c r="I214" s="29" t="s">
        <v>2440</v>
      </c>
      <c r="J214" s="43" t="s">
        <v>10</v>
      </c>
      <c r="K214" s="27" t="s">
        <v>20</v>
      </c>
      <c r="L214" s="29">
        <v>99.649000000000001</v>
      </c>
      <c r="M214" s="29">
        <v>99.683000000000007</v>
      </c>
      <c r="N214" s="29">
        <v>3.7091280047543838</v>
      </c>
      <c r="O214" s="30">
        <v>3.375</v>
      </c>
      <c r="P214" s="27" t="s">
        <v>106</v>
      </c>
      <c r="Q214" s="31">
        <v>2</v>
      </c>
      <c r="R214" s="25" t="s">
        <v>4421</v>
      </c>
      <c r="S214" s="25" t="s">
        <v>128</v>
      </c>
      <c r="T214" s="25" t="s">
        <v>4374</v>
      </c>
      <c r="U214" s="25" t="s">
        <v>128</v>
      </c>
      <c r="V214" s="23" t="s">
        <v>1209</v>
      </c>
      <c r="W214" s="23" t="s">
        <v>1210</v>
      </c>
      <c r="X214" s="23" t="s">
        <v>8</v>
      </c>
      <c r="Y214" s="23" t="s">
        <v>1301</v>
      </c>
      <c r="Z214" s="23" t="s">
        <v>113</v>
      </c>
      <c r="AA214" s="23" t="s">
        <v>107</v>
      </c>
      <c r="AB214" s="23" t="s">
        <v>242</v>
      </c>
      <c r="AC214" s="25">
        <v>0.97534246575342465</v>
      </c>
      <c r="AD214" s="32">
        <v>500000000</v>
      </c>
      <c r="AE214" s="33">
        <f>VLOOKUP(J214,Library!A:B,2,0)</f>
        <v>1</v>
      </c>
      <c r="AF214" s="33">
        <f>VLOOKUP(J214,Library!A:G,7,0)</f>
        <v>3</v>
      </c>
      <c r="AG214" s="28">
        <f>VLOOKUP(V214,Library!W:X,2,0)</f>
        <v>3</v>
      </c>
      <c r="AH214" s="28">
        <f>VLOOKUP(W214,Library!Y:Z,2,0)</f>
        <v>3</v>
      </c>
      <c r="AI214" s="28" t="str">
        <f>VLOOKUP(X214,Library!AA:AB,2,0)</f>
        <v>N/A</v>
      </c>
      <c r="AJ214" s="33">
        <f>IF(MAX(AG214,AH214,AI214)=0,VLOOKUP(I214,Library!$J:$P,7,0),MAX(AG214,AH214,AI214))</f>
        <v>3</v>
      </c>
      <c r="AK214" s="33">
        <f t="shared" si="12"/>
        <v>2</v>
      </c>
      <c r="AL214" s="33">
        <f>VLOOKUP(AA214,Library!T:U,2,0)</f>
        <v>1</v>
      </c>
      <c r="AM214" s="34">
        <f t="shared" si="13"/>
        <v>2.1</v>
      </c>
      <c r="AN214" s="33">
        <f t="shared" si="14"/>
        <v>2</v>
      </c>
      <c r="AO214" s="28" t="s">
        <v>127</v>
      </c>
      <c r="AP214" s="25" t="s">
        <v>128</v>
      </c>
      <c r="AQ214" s="28" t="s">
        <v>110</v>
      </c>
      <c r="AR214" s="28" t="s">
        <v>3146</v>
      </c>
      <c r="AS214" s="28" t="s">
        <v>2282</v>
      </c>
      <c r="AT214" s="23" t="s">
        <v>113</v>
      </c>
      <c r="AU214" s="23" t="s">
        <v>114</v>
      </c>
      <c r="AV214" s="25" t="s">
        <v>128</v>
      </c>
      <c r="AW214" s="25" t="s">
        <v>128</v>
      </c>
      <c r="AX214" s="25" t="s">
        <v>128</v>
      </c>
      <c r="AY214" s="25" t="s">
        <v>128</v>
      </c>
      <c r="AZ214" s="25" t="s">
        <v>128</v>
      </c>
      <c r="BA214" s="25" t="s">
        <v>128</v>
      </c>
      <c r="BB214" s="25" t="s">
        <v>128</v>
      </c>
      <c r="BC214" s="25" t="s">
        <v>128</v>
      </c>
      <c r="BD214" s="25" t="s">
        <v>128</v>
      </c>
      <c r="BE214" s="25" t="s">
        <v>128</v>
      </c>
      <c r="BF214" s="25" t="s">
        <v>128</v>
      </c>
      <c r="BG214" s="25" t="s">
        <v>128</v>
      </c>
      <c r="BH214" s="25" t="s">
        <v>113</v>
      </c>
      <c r="BI214" s="23" t="s">
        <v>128</v>
      </c>
      <c r="BJ214" t="s">
        <v>1277</v>
      </c>
      <c r="BK214" s="23" t="s">
        <v>772</v>
      </c>
      <c r="BL214" s="23"/>
    </row>
    <row r="215" spans="1:64" ht="15">
      <c r="A215" s="28">
        <v>312</v>
      </c>
      <c r="B215" s="23" t="s">
        <v>773</v>
      </c>
      <c r="C215" s="28" t="s">
        <v>1593</v>
      </c>
      <c r="D215" s="27" t="s">
        <v>770</v>
      </c>
      <c r="E215" s="42">
        <v>3</v>
      </c>
      <c r="F215" s="25" t="s">
        <v>128</v>
      </c>
      <c r="G215" s="25" t="s">
        <v>128</v>
      </c>
      <c r="H215" s="25" t="s">
        <v>128</v>
      </c>
      <c r="I215" s="29" t="s">
        <v>2440</v>
      </c>
      <c r="J215" s="43" t="s">
        <v>10</v>
      </c>
      <c r="K215" s="27" t="s">
        <v>20</v>
      </c>
      <c r="L215" s="29">
        <v>90.283000000000001</v>
      </c>
      <c r="M215" s="29">
        <v>90.438999999999993</v>
      </c>
      <c r="N215" s="29">
        <v>3.8549107350881093</v>
      </c>
      <c r="O215" s="30">
        <v>1.625</v>
      </c>
      <c r="P215" s="27" t="s">
        <v>106</v>
      </c>
      <c r="Q215" s="31">
        <v>2</v>
      </c>
      <c r="R215" s="25" t="s">
        <v>2808</v>
      </c>
      <c r="S215" s="25" t="s">
        <v>128</v>
      </c>
      <c r="T215" s="25" t="s">
        <v>4374</v>
      </c>
      <c r="U215" s="25" t="s">
        <v>128</v>
      </c>
      <c r="V215" s="23" t="s">
        <v>1209</v>
      </c>
      <c r="W215" s="23" t="s">
        <v>8</v>
      </c>
      <c r="X215" s="23" t="s">
        <v>8</v>
      </c>
      <c r="Y215" s="23" t="s">
        <v>1301</v>
      </c>
      <c r="Z215" s="23" t="s">
        <v>113</v>
      </c>
      <c r="AA215" s="23" t="s">
        <v>107</v>
      </c>
      <c r="AB215" s="23" t="s">
        <v>2797</v>
      </c>
      <c r="AC215" s="25">
        <v>4.7342465753424658</v>
      </c>
      <c r="AD215" s="32">
        <v>500000000</v>
      </c>
      <c r="AE215" s="33">
        <f>VLOOKUP(J215,Library!A:B,2,0)</f>
        <v>1</v>
      </c>
      <c r="AF215" s="33">
        <f>VLOOKUP(J215,Library!A:G,7,0)</f>
        <v>3</v>
      </c>
      <c r="AG215" s="28">
        <f>VLOOKUP(V215,Library!W:X,2,0)</f>
        <v>3</v>
      </c>
      <c r="AH215" s="28" t="str">
        <f>VLOOKUP(W215,Library!Y:Z,2,0)</f>
        <v>N/A</v>
      </c>
      <c r="AI215" s="28" t="str">
        <f>VLOOKUP(X215,Library!AA:AB,2,0)</f>
        <v>N/A</v>
      </c>
      <c r="AJ215" s="33">
        <f>IF(MAX(AG215,AH215,AI215)=0,VLOOKUP(I215,Library!$J:$P,7,0),MAX(AG215,AH215,AI215))</f>
        <v>3</v>
      </c>
      <c r="AK215" s="33">
        <f t="shared" si="12"/>
        <v>3</v>
      </c>
      <c r="AL215" s="33">
        <f>VLOOKUP(AA215,Library!T:U,2,0)</f>
        <v>1</v>
      </c>
      <c r="AM215" s="34">
        <f t="shared" si="13"/>
        <v>2.2000000000000002</v>
      </c>
      <c r="AN215" s="33">
        <f t="shared" si="14"/>
        <v>3</v>
      </c>
      <c r="AO215" s="28" t="s">
        <v>127</v>
      </c>
      <c r="AP215" s="25" t="s">
        <v>128</v>
      </c>
      <c r="AQ215" s="28" t="s">
        <v>110</v>
      </c>
      <c r="AR215" s="28" t="s">
        <v>3146</v>
      </c>
      <c r="AS215" s="28" t="s">
        <v>2282</v>
      </c>
      <c r="AT215" s="23" t="s">
        <v>113</v>
      </c>
      <c r="AU215" s="23" t="s">
        <v>114</v>
      </c>
      <c r="AV215" s="25" t="s">
        <v>128</v>
      </c>
      <c r="AW215" s="25" t="s">
        <v>128</v>
      </c>
      <c r="AX215" s="25" t="s">
        <v>128</v>
      </c>
      <c r="AY215" s="25" t="s">
        <v>128</v>
      </c>
      <c r="AZ215" s="25" t="s">
        <v>128</v>
      </c>
      <c r="BA215" s="25" t="s">
        <v>128</v>
      </c>
      <c r="BB215" s="25" t="s">
        <v>128</v>
      </c>
      <c r="BC215" s="25" t="s">
        <v>128</v>
      </c>
      <c r="BD215" s="25" t="s">
        <v>128</v>
      </c>
      <c r="BE215" s="25" t="s">
        <v>128</v>
      </c>
      <c r="BF215" s="25" t="s">
        <v>128</v>
      </c>
      <c r="BG215" s="25" t="s">
        <v>128</v>
      </c>
      <c r="BH215" s="25" t="s">
        <v>113</v>
      </c>
      <c r="BI215" s="23" t="s">
        <v>128</v>
      </c>
      <c r="BJ215" t="s">
        <v>1277</v>
      </c>
      <c r="BK215" s="23" t="s">
        <v>773</v>
      </c>
      <c r="BL215" s="23"/>
    </row>
    <row r="216" spans="1:64" ht="15">
      <c r="A216" s="28">
        <v>313</v>
      </c>
      <c r="B216" s="23" t="s">
        <v>774</v>
      </c>
      <c r="C216" s="28" t="s">
        <v>1594</v>
      </c>
      <c r="D216" s="27" t="s">
        <v>770</v>
      </c>
      <c r="E216" s="42">
        <v>3</v>
      </c>
      <c r="F216" s="25" t="s">
        <v>128</v>
      </c>
      <c r="G216" s="25" t="s">
        <v>128</v>
      </c>
      <c r="H216" s="25" t="s">
        <v>128</v>
      </c>
      <c r="I216" s="29" t="s">
        <v>2440</v>
      </c>
      <c r="J216" s="43" t="s">
        <v>10</v>
      </c>
      <c r="K216" s="27" t="s">
        <v>20</v>
      </c>
      <c r="L216" s="29">
        <v>98.137</v>
      </c>
      <c r="M216" s="29">
        <v>98.302999999999997</v>
      </c>
      <c r="N216" s="29">
        <v>4.19443716981585</v>
      </c>
      <c r="O216" s="30">
        <v>4</v>
      </c>
      <c r="P216" s="27" t="s">
        <v>106</v>
      </c>
      <c r="Q216" s="31">
        <v>2</v>
      </c>
      <c r="R216" s="25" t="s">
        <v>4421</v>
      </c>
      <c r="S216" s="25" t="s">
        <v>128</v>
      </c>
      <c r="T216" s="25" t="s">
        <v>4374</v>
      </c>
      <c r="U216" s="25" t="s">
        <v>128</v>
      </c>
      <c r="V216" s="23" t="s">
        <v>1209</v>
      </c>
      <c r="W216" s="23" t="s">
        <v>1210</v>
      </c>
      <c r="X216" s="23" t="s">
        <v>8</v>
      </c>
      <c r="Y216" s="23" t="s">
        <v>1301</v>
      </c>
      <c r="Z216" s="23" t="s">
        <v>113</v>
      </c>
      <c r="AA216" s="23" t="s">
        <v>107</v>
      </c>
      <c r="AB216" s="23" t="s">
        <v>2798</v>
      </c>
      <c r="AC216" s="25">
        <v>10.983561643835616</v>
      </c>
      <c r="AD216" s="32">
        <v>500000000</v>
      </c>
      <c r="AE216" s="33">
        <f>VLOOKUP(J216,Library!A:B,2,0)</f>
        <v>1</v>
      </c>
      <c r="AF216" s="33">
        <f>VLOOKUP(J216,Library!A:G,7,0)</f>
        <v>3</v>
      </c>
      <c r="AG216" s="28">
        <f>VLOOKUP(V216,Library!W:X,2,0)</f>
        <v>3</v>
      </c>
      <c r="AH216" s="28">
        <f>VLOOKUP(W216,Library!Y:Z,2,0)</f>
        <v>3</v>
      </c>
      <c r="AI216" s="28" t="str">
        <f>VLOOKUP(X216,Library!AA:AB,2,0)</f>
        <v>N/A</v>
      </c>
      <c r="AJ216" s="33">
        <f>IF(MAX(AG216,AH216,AI216)=0,VLOOKUP(I216,Library!$J:$P,7,0),MAX(AG216,AH216,AI216))</f>
        <v>3</v>
      </c>
      <c r="AK216" s="33">
        <f t="shared" si="12"/>
        <v>5</v>
      </c>
      <c r="AL216" s="33">
        <f>VLOOKUP(AA216,Library!T:U,2,0)</f>
        <v>1</v>
      </c>
      <c r="AM216" s="34">
        <f t="shared" si="13"/>
        <v>2.4</v>
      </c>
      <c r="AN216" s="33">
        <f t="shared" si="14"/>
        <v>3</v>
      </c>
      <c r="AO216" s="28" t="s">
        <v>127</v>
      </c>
      <c r="AP216" s="25" t="s">
        <v>128</v>
      </c>
      <c r="AQ216" s="28" t="s">
        <v>110</v>
      </c>
      <c r="AR216" s="28" t="s">
        <v>3146</v>
      </c>
      <c r="AS216" s="28" t="s">
        <v>2282</v>
      </c>
      <c r="AT216" s="23" t="s">
        <v>113</v>
      </c>
      <c r="AU216" s="23" t="s">
        <v>114</v>
      </c>
      <c r="AV216" s="25" t="s">
        <v>128</v>
      </c>
      <c r="AW216" s="25" t="s">
        <v>128</v>
      </c>
      <c r="AX216" s="25" t="s">
        <v>128</v>
      </c>
      <c r="AY216" s="25" t="s">
        <v>128</v>
      </c>
      <c r="AZ216" s="25" t="s">
        <v>128</v>
      </c>
      <c r="BA216" s="25" t="s">
        <v>128</v>
      </c>
      <c r="BB216" s="25" t="s">
        <v>128</v>
      </c>
      <c r="BC216" s="25" t="s">
        <v>128</v>
      </c>
      <c r="BD216" s="25" t="s">
        <v>128</v>
      </c>
      <c r="BE216" s="25" t="s">
        <v>128</v>
      </c>
      <c r="BF216" s="25" t="s">
        <v>128</v>
      </c>
      <c r="BG216" s="25" t="s">
        <v>128</v>
      </c>
      <c r="BH216" s="25" t="s">
        <v>113</v>
      </c>
      <c r="BI216" s="23" t="s">
        <v>128</v>
      </c>
      <c r="BJ216" t="s">
        <v>1277</v>
      </c>
      <c r="BK216" s="23" t="s">
        <v>774</v>
      </c>
      <c r="BL216" s="23"/>
    </row>
    <row r="217" spans="1:64" ht="15">
      <c r="A217" s="28">
        <v>316</v>
      </c>
      <c r="B217" s="23" t="s">
        <v>775</v>
      </c>
      <c r="C217" s="28" t="s">
        <v>1595</v>
      </c>
      <c r="D217" s="27" t="s">
        <v>760</v>
      </c>
      <c r="E217" s="42">
        <v>2</v>
      </c>
      <c r="F217" s="25" t="s">
        <v>128</v>
      </c>
      <c r="G217" s="25" t="s">
        <v>128</v>
      </c>
      <c r="H217" s="25" t="s">
        <v>128</v>
      </c>
      <c r="I217" s="29" t="s">
        <v>2441</v>
      </c>
      <c r="J217" s="43" t="s">
        <v>4252</v>
      </c>
      <c r="K217" s="27" t="s">
        <v>20</v>
      </c>
      <c r="L217" s="29">
        <v>99.774000000000001</v>
      </c>
      <c r="M217" s="29">
        <v>99.774000000000001</v>
      </c>
      <c r="N217" s="29">
        <v>3.8457879705230646</v>
      </c>
      <c r="O217" s="30">
        <v>2.875</v>
      </c>
      <c r="P217" s="27" t="s">
        <v>106</v>
      </c>
      <c r="Q217" s="31">
        <v>2</v>
      </c>
      <c r="R217" s="25" t="s">
        <v>2800</v>
      </c>
      <c r="S217" s="25" t="s">
        <v>128</v>
      </c>
      <c r="T217" s="25" t="s">
        <v>4374</v>
      </c>
      <c r="U217" s="25" t="s">
        <v>128</v>
      </c>
      <c r="V217" s="23" t="s">
        <v>1209</v>
      </c>
      <c r="W217" s="23" t="s">
        <v>1210</v>
      </c>
      <c r="X217" s="23" t="s">
        <v>8</v>
      </c>
      <c r="Y217" s="23" t="s">
        <v>1301</v>
      </c>
      <c r="Z217" s="23" t="s">
        <v>113</v>
      </c>
      <c r="AA217" s="23" t="s">
        <v>107</v>
      </c>
      <c r="AB217" s="23" t="s">
        <v>2800</v>
      </c>
      <c r="AC217" s="25">
        <v>0.22739726027397261</v>
      </c>
      <c r="AD217" s="32">
        <v>1000000000</v>
      </c>
      <c r="AE217" s="33">
        <f>VLOOKUP(J217,Library!A:B,2,0)</f>
        <v>1</v>
      </c>
      <c r="AF217" s="33">
        <f>VLOOKUP(J217,Library!A:G,7,0)</f>
        <v>3</v>
      </c>
      <c r="AG217" s="28">
        <f>VLOOKUP(V217,Library!W:X,2,0)</f>
        <v>3</v>
      </c>
      <c r="AH217" s="28">
        <f>VLOOKUP(W217,Library!Y:Z,2,0)</f>
        <v>3</v>
      </c>
      <c r="AI217" s="28" t="str">
        <f>VLOOKUP(X217,Library!AA:AB,2,0)</f>
        <v>N/A</v>
      </c>
      <c r="AJ217" s="33">
        <f>IF(MAX(AG217,AH217,AI217)=0,VLOOKUP(I217,Library!$J:$P,7,0),MAX(AG217,AH217,AI217))</f>
        <v>3</v>
      </c>
      <c r="AK217" s="33">
        <f t="shared" si="12"/>
        <v>2</v>
      </c>
      <c r="AL217" s="33">
        <f>VLOOKUP(AA217,Library!T:U,2,0)</f>
        <v>1</v>
      </c>
      <c r="AM217" s="34">
        <f t="shared" si="13"/>
        <v>2.1</v>
      </c>
      <c r="AN217" s="33">
        <f t="shared" si="14"/>
        <v>2</v>
      </c>
      <c r="AO217" s="28" t="s">
        <v>127</v>
      </c>
      <c r="AP217" s="25" t="s">
        <v>128</v>
      </c>
      <c r="AQ217" s="28" t="s">
        <v>110</v>
      </c>
      <c r="AR217" s="28" t="s">
        <v>3191</v>
      </c>
      <c r="AS217" s="28" t="s">
        <v>2300</v>
      </c>
      <c r="AT217" s="23" t="s">
        <v>113</v>
      </c>
      <c r="AU217" s="23" t="s">
        <v>114</v>
      </c>
      <c r="AV217" s="25" t="s">
        <v>128</v>
      </c>
      <c r="AW217" s="25" t="s">
        <v>128</v>
      </c>
      <c r="AX217" s="25" t="s">
        <v>128</v>
      </c>
      <c r="AY217" s="25" t="s">
        <v>128</v>
      </c>
      <c r="AZ217" s="25" t="s">
        <v>128</v>
      </c>
      <c r="BA217" s="25" t="s">
        <v>128</v>
      </c>
      <c r="BB217" s="25" t="s">
        <v>128</v>
      </c>
      <c r="BC217" s="25" t="s">
        <v>128</v>
      </c>
      <c r="BD217" s="25" t="s">
        <v>128</v>
      </c>
      <c r="BE217" s="25" t="s">
        <v>128</v>
      </c>
      <c r="BF217" s="25" t="s">
        <v>128</v>
      </c>
      <c r="BG217" s="25" t="s">
        <v>128</v>
      </c>
      <c r="BH217" s="25" t="s">
        <v>113</v>
      </c>
      <c r="BI217" s="23" t="s">
        <v>128</v>
      </c>
      <c r="BJ217" t="s">
        <v>1345</v>
      </c>
      <c r="BK217" s="23" t="s">
        <v>775</v>
      </c>
      <c r="BL217" s="23"/>
    </row>
    <row r="218" spans="1:64" ht="15">
      <c r="A218" s="28">
        <v>317</v>
      </c>
      <c r="B218" s="23" t="s">
        <v>776</v>
      </c>
      <c r="C218" s="28" t="s">
        <v>1596</v>
      </c>
      <c r="D218" s="27" t="s">
        <v>760</v>
      </c>
      <c r="E218" s="42">
        <v>3</v>
      </c>
      <c r="F218" s="25" t="s">
        <v>128</v>
      </c>
      <c r="G218" s="25" t="s">
        <v>128</v>
      </c>
      <c r="H218" s="25" t="s">
        <v>128</v>
      </c>
      <c r="I218" s="29" t="s">
        <v>2441</v>
      </c>
      <c r="J218" s="43" t="s">
        <v>4252</v>
      </c>
      <c r="K218" s="27" t="s">
        <v>20</v>
      </c>
      <c r="L218" s="29">
        <v>99.527000000000001</v>
      </c>
      <c r="M218" s="29">
        <v>99.608999999999995</v>
      </c>
      <c r="N218" s="29">
        <v>3.7350216391165869</v>
      </c>
      <c r="O218" s="30">
        <v>3.375</v>
      </c>
      <c r="P218" s="27" t="s">
        <v>106</v>
      </c>
      <c r="Q218" s="31">
        <v>2</v>
      </c>
      <c r="R218" s="25" t="s">
        <v>4384</v>
      </c>
      <c r="S218" s="25" t="s">
        <v>128</v>
      </c>
      <c r="T218" s="25" t="s">
        <v>4374</v>
      </c>
      <c r="U218" s="25" t="s">
        <v>128</v>
      </c>
      <c r="V218" s="23" t="s">
        <v>1209</v>
      </c>
      <c r="W218" s="23" t="s">
        <v>1210</v>
      </c>
      <c r="X218" s="23" t="s">
        <v>8</v>
      </c>
      <c r="Y218" s="23" t="s">
        <v>1301</v>
      </c>
      <c r="Z218" s="23" t="s">
        <v>113</v>
      </c>
      <c r="AA218" s="23" t="s">
        <v>107</v>
      </c>
      <c r="AB218" s="23" t="s">
        <v>2801</v>
      </c>
      <c r="AC218" s="25">
        <v>1.1095890410958904</v>
      </c>
      <c r="AD218" s="32">
        <v>850000000</v>
      </c>
      <c r="AE218" s="33">
        <f>VLOOKUP(J218,Library!A:B,2,0)</f>
        <v>1</v>
      </c>
      <c r="AF218" s="33">
        <f>VLOOKUP(J218,Library!A:G,7,0)</f>
        <v>3</v>
      </c>
      <c r="AG218" s="28">
        <f>VLOOKUP(V218,Library!W:X,2,0)</f>
        <v>3</v>
      </c>
      <c r="AH218" s="28">
        <f>VLOOKUP(W218,Library!Y:Z,2,0)</f>
        <v>3</v>
      </c>
      <c r="AI218" s="28" t="str">
        <f>VLOOKUP(X218,Library!AA:AB,2,0)</f>
        <v>N/A</v>
      </c>
      <c r="AJ218" s="33">
        <f>IF(MAX(AG218,AH218,AI218)=0,VLOOKUP(I218,Library!$J:$P,7,0),MAX(AG218,AH218,AI218))</f>
        <v>3</v>
      </c>
      <c r="AK218" s="33">
        <f t="shared" si="12"/>
        <v>3</v>
      </c>
      <c r="AL218" s="33">
        <f>VLOOKUP(AA218,Library!T:U,2,0)</f>
        <v>1</v>
      </c>
      <c r="AM218" s="34">
        <f t="shared" si="13"/>
        <v>2.2000000000000002</v>
      </c>
      <c r="AN218" s="33">
        <f t="shared" si="14"/>
        <v>3</v>
      </c>
      <c r="AO218" s="28" t="s">
        <v>173</v>
      </c>
      <c r="AP218" s="25" t="s">
        <v>128</v>
      </c>
      <c r="AQ218" s="28" t="s">
        <v>110</v>
      </c>
      <c r="AR218" s="28" t="s">
        <v>3191</v>
      </c>
      <c r="AS218" s="28" t="s">
        <v>2300</v>
      </c>
      <c r="AT218" s="23" t="s">
        <v>113</v>
      </c>
      <c r="AU218" s="23" t="s">
        <v>114</v>
      </c>
      <c r="AV218" s="25" t="s">
        <v>128</v>
      </c>
      <c r="AW218" s="25" t="s">
        <v>128</v>
      </c>
      <c r="AX218" s="25" t="s">
        <v>128</v>
      </c>
      <c r="AY218" s="25" t="s">
        <v>128</v>
      </c>
      <c r="AZ218" s="25" t="s">
        <v>128</v>
      </c>
      <c r="BA218" s="25" t="s">
        <v>128</v>
      </c>
      <c r="BB218" s="25" t="s">
        <v>128</v>
      </c>
      <c r="BC218" s="25" t="s">
        <v>128</v>
      </c>
      <c r="BD218" s="25" t="s">
        <v>128</v>
      </c>
      <c r="BE218" s="25" t="s">
        <v>128</v>
      </c>
      <c r="BF218" s="25" t="s">
        <v>128</v>
      </c>
      <c r="BG218" s="25" t="s">
        <v>128</v>
      </c>
      <c r="BH218" s="25" t="s">
        <v>113</v>
      </c>
      <c r="BI218" s="23" t="s">
        <v>128</v>
      </c>
      <c r="BJ218" t="s">
        <v>1345</v>
      </c>
      <c r="BK218" s="23" t="s">
        <v>776</v>
      </c>
      <c r="BL218" s="23"/>
    </row>
    <row r="219" spans="1:64" ht="15">
      <c r="A219" s="28">
        <v>324</v>
      </c>
      <c r="B219" s="23" t="s">
        <v>777</v>
      </c>
      <c r="C219" s="28" t="s">
        <v>1597</v>
      </c>
      <c r="D219" s="27" t="s">
        <v>768</v>
      </c>
      <c r="E219" s="42">
        <v>5</v>
      </c>
      <c r="F219" s="25" t="s">
        <v>109</v>
      </c>
      <c r="G219" s="25" t="s">
        <v>109</v>
      </c>
      <c r="H219" s="25" t="s">
        <v>128</v>
      </c>
      <c r="I219" s="29" t="s">
        <v>2439</v>
      </c>
      <c r="J219" s="43" t="s">
        <v>18</v>
      </c>
      <c r="K219" s="27" t="s">
        <v>25</v>
      </c>
      <c r="L219" s="29">
        <v>100.023</v>
      </c>
      <c r="M219" s="29">
        <v>100.066</v>
      </c>
      <c r="N219" s="29">
        <v>5.8025830706239043</v>
      </c>
      <c r="O219" s="30">
        <v>4.875</v>
      </c>
      <c r="P219" s="27" t="s">
        <v>126</v>
      </c>
      <c r="Q219" s="31">
        <v>2</v>
      </c>
      <c r="R219" s="25" t="s">
        <v>4390</v>
      </c>
      <c r="S219" s="25" t="s">
        <v>109</v>
      </c>
      <c r="T219" s="25" t="s">
        <v>3192</v>
      </c>
      <c r="U219" s="25" t="s">
        <v>128</v>
      </c>
      <c r="V219" s="23" t="s">
        <v>1228</v>
      </c>
      <c r="W219" s="23" t="s">
        <v>1229</v>
      </c>
      <c r="X219" s="23" t="s">
        <v>8</v>
      </c>
      <c r="Y219" s="23" t="s">
        <v>1327</v>
      </c>
      <c r="Z219" s="23" t="s">
        <v>113</v>
      </c>
      <c r="AA219" s="23" t="s">
        <v>107</v>
      </c>
      <c r="AB219" s="23" t="s">
        <v>2802</v>
      </c>
      <c r="AC219" s="25">
        <v>6.2219178082191782</v>
      </c>
      <c r="AD219" s="32">
        <v>500000000</v>
      </c>
      <c r="AE219" s="33">
        <f>VLOOKUP(J219,Library!A:B,2,0)</f>
        <v>5</v>
      </c>
      <c r="AF219" s="33">
        <f>VLOOKUP(J219,Library!A:G,7,0)</f>
        <v>3</v>
      </c>
      <c r="AG219" s="28">
        <f>VLOOKUP(V219,Library!W:X,2,0)</f>
        <v>4</v>
      </c>
      <c r="AH219" s="28">
        <f>VLOOKUP(W219,Library!Y:Z,2,0)</f>
        <v>4</v>
      </c>
      <c r="AI219" s="28" t="str">
        <f>VLOOKUP(X219,Library!AA:AB,2,0)</f>
        <v>N/A</v>
      </c>
      <c r="AJ219" s="33">
        <f>IF(MAX(AG219,AH219,AI219)=0,VLOOKUP(I219,Library!$J:$P,7,0),MAX(AG219,AH219,AI219))</f>
        <v>4</v>
      </c>
      <c r="AK219" s="33">
        <f t="shared" ref="AK219:AK255" si="15">IF(AND(AC219&gt;=0,AC219&lt;=1),2,IF(AND(AC219&gt;1,AC219&lt;=5),3,IF(AND(AC219&gt;5,AC219&lt;=10),4,IF(OR(AC219&gt;10,AC219=""),5,""))))</f>
        <v>4</v>
      </c>
      <c r="AL219" s="33">
        <f>VLOOKUP(AA219,Library!T:U,2,0)</f>
        <v>1</v>
      </c>
      <c r="AM219" s="34">
        <f t="shared" ref="AM219:AM255" si="16">AE219*0.35+AF219*0.25+AJ219*0.25+AK219*0.1+AL219*0.05</f>
        <v>3.9499999999999997</v>
      </c>
      <c r="AN219" s="33">
        <f t="shared" ref="AN219:AN255" si="17">IF(AND(AM219&gt;=1,AM219&lt;=1.45),1,IF(AND(AM219&gt;1.45,AM219&lt;=2.1),2,IF(AND(AM219&gt;2.1,AM219&lt;=2.95),3,IF(AND(AM219&gt;2.95,AM219&lt;=3.65),4,IF(AND(AM219&gt;3.65,AM219&lt;=5),5,"")))))</f>
        <v>5</v>
      </c>
      <c r="AO219" s="28" t="s">
        <v>127</v>
      </c>
      <c r="AP219" s="25" t="s">
        <v>128</v>
      </c>
      <c r="AQ219" s="28" t="s">
        <v>3185</v>
      </c>
      <c r="AR219" s="28" t="s">
        <v>3186</v>
      </c>
      <c r="AS219" s="28" t="s">
        <v>2159</v>
      </c>
      <c r="AT219" s="23" t="s">
        <v>3192</v>
      </c>
      <c r="AU219" s="23" t="s">
        <v>35</v>
      </c>
      <c r="AV219" s="25" t="s">
        <v>128</v>
      </c>
      <c r="AW219" s="25" t="s">
        <v>109</v>
      </c>
      <c r="AX219" s="25" t="s">
        <v>128</v>
      </c>
      <c r="AY219" s="25" t="s">
        <v>128</v>
      </c>
      <c r="AZ219" s="25" t="s">
        <v>128</v>
      </c>
      <c r="BA219" s="25" t="s">
        <v>109</v>
      </c>
      <c r="BB219" s="25" t="s">
        <v>128</v>
      </c>
      <c r="BC219" s="25" t="s">
        <v>128</v>
      </c>
      <c r="BD219" s="25" t="s">
        <v>128</v>
      </c>
      <c r="BE219" s="25" t="s">
        <v>109</v>
      </c>
      <c r="BF219" s="25" t="s">
        <v>109</v>
      </c>
      <c r="BG219" s="25" t="s">
        <v>128</v>
      </c>
      <c r="BH219" s="25" t="s">
        <v>113</v>
      </c>
      <c r="BI219" s="23" t="s">
        <v>128</v>
      </c>
      <c r="BJ219" t="s">
        <v>1277</v>
      </c>
      <c r="BK219" s="23" t="s">
        <v>777</v>
      </c>
      <c r="BL219" s="23"/>
    </row>
    <row r="220" spans="1:64" ht="15">
      <c r="A220" s="28">
        <v>328</v>
      </c>
      <c r="B220" s="23" t="s">
        <v>778</v>
      </c>
      <c r="C220" s="28" t="s">
        <v>1598</v>
      </c>
      <c r="D220" s="27" t="s">
        <v>779</v>
      </c>
      <c r="E220" s="42">
        <v>4</v>
      </c>
      <c r="F220" s="25" t="s">
        <v>109</v>
      </c>
      <c r="G220" s="25" t="s">
        <v>109</v>
      </c>
      <c r="H220" s="25" t="s">
        <v>128</v>
      </c>
      <c r="I220" s="29" t="s">
        <v>2445</v>
      </c>
      <c r="J220" s="43" t="s">
        <v>1375</v>
      </c>
      <c r="K220" s="27" t="s">
        <v>25</v>
      </c>
      <c r="L220" s="29">
        <v>99.614000000000004</v>
      </c>
      <c r="M220" s="29">
        <v>99.692999999999998</v>
      </c>
      <c r="N220" s="29">
        <v>5.5376700158394145</v>
      </c>
      <c r="O220" s="30">
        <v>2.7</v>
      </c>
      <c r="P220" s="27" t="s">
        <v>126</v>
      </c>
      <c r="Q220" s="31">
        <v>2</v>
      </c>
      <c r="R220" s="25" t="s">
        <v>3196</v>
      </c>
      <c r="S220" s="25" t="s">
        <v>109</v>
      </c>
      <c r="T220" s="25" t="s">
        <v>3196</v>
      </c>
      <c r="U220" s="25" t="s">
        <v>128</v>
      </c>
      <c r="V220" s="23" t="s">
        <v>8</v>
      </c>
      <c r="W220" s="23" t="s">
        <v>1212</v>
      </c>
      <c r="X220" s="23" t="s">
        <v>76</v>
      </c>
      <c r="Y220" s="23" t="s">
        <v>1327</v>
      </c>
      <c r="Z220" s="23" t="s">
        <v>113</v>
      </c>
      <c r="AA220" s="23" t="s">
        <v>107</v>
      </c>
      <c r="AB220" s="23" t="s">
        <v>113</v>
      </c>
      <c r="AC220" s="25" t="s">
        <v>113</v>
      </c>
      <c r="AD220" s="32">
        <v>750000000</v>
      </c>
      <c r="AE220" s="33">
        <f>VLOOKUP(J220,Library!A:B,2,0)</f>
        <v>3</v>
      </c>
      <c r="AF220" s="33">
        <f>VLOOKUP(J220,Library!A:G,7,0)</f>
        <v>3</v>
      </c>
      <c r="AG220" s="28" t="str">
        <f>VLOOKUP(V220,Library!W:X,2,0)</f>
        <v>N/A</v>
      </c>
      <c r="AH220" s="28">
        <f>VLOOKUP(W220,Library!Y:Z,2,0)</f>
        <v>3</v>
      </c>
      <c r="AI220" s="28">
        <f>VLOOKUP(X220,Library!AA:AB,2,0)</f>
        <v>3</v>
      </c>
      <c r="AJ220" s="33">
        <f>IF(MAX(AG220,AH220,AI220)=0,VLOOKUP(I220,Library!$J:$P,7,0),MAX(AG220,AH220,AI220))</f>
        <v>3</v>
      </c>
      <c r="AK220" s="33">
        <f t="shared" si="15"/>
        <v>5</v>
      </c>
      <c r="AL220" s="33">
        <f>VLOOKUP(AA220,Library!T:U,2,0)</f>
        <v>1</v>
      </c>
      <c r="AM220" s="34">
        <f t="shared" si="16"/>
        <v>3.0999999999999996</v>
      </c>
      <c r="AN220" s="33">
        <f t="shared" si="17"/>
        <v>4</v>
      </c>
      <c r="AO220" s="28" t="s">
        <v>127</v>
      </c>
      <c r="AP220" s="25" t="s">
        <v>128</v>
      </c>
      <c r="AQ220" s="28" t="s">
        <v>3194</v>
      </c>
      <c r="AR220" s="28" t="s">
        <v>3195</v>
      </c>
      <c r="AS220" s="28" t="s">
        <v>2157</v>
      </c>
      <c r="AT220" s="23" t="s">
        <v>3196</v>
      </c>
      <c r="AU220" s="23" t="s">
        <v>130</v>
      </c>
      <c r="AV220" s="25" t="s">
        <v>128</v>
      </c>
      <c r="AW220" s="25" t="s">
        <v>109</v>
      </c>
      <c r="AX220" s="25" t="s">
        <v>128</v>
      </c>
      <c r="AY220" s="25" t="s">
        <v>128</v>
      </c>
      <c r="AZ220" s="25" t="s">
        <v>128</v>
      </c>
      <c r="BA220" s="25" t="s">
        <v>109</v>
      </c>
      <c r="BB220" s="25" t="s">
        <v>128</v>
      </c>
      <c r="BC220" s="25" t="s">
        <v>109</v>
      </c>
      <c r="BD220" s="25" t="s">
        <v>109</v>
      </c>
      <c r="BE220" s="25" t="s">
        <v>128</v>
      </c>
      <c r="BF220" s="25" t="s">
        <v>128</v>
      </c>
      <c r="BG220" s="25" t="s">
        <v>128</v>
      </c>
      <c r="BH220" s="25" t="s">
        <v>113</v>
      </c>
      <c r="BI220" s="23" t="s">
        <v>128</v>
      </c>
      <c r="BJ220" t="s">
        <v>1277</v>
      </c>
      <c r="BK220" s="23" t="s">
        <v>778</v>
      </c>
      <c r="BL220" s="23"/>
    </row>
    <row r="221" spans="1:64" ht="15">
      <c r="A221" s="28">
        <v>329</v>
      </c>
      <c r="B221" s="23" t="s">
        <v>780</v>
      </c>
      <c r="C221" s="28" t="s">
        <v>1599</v>
      </c>
      <c r="D221" s="27" t="s">
        <v>779</v>
      </c>
      <c r="E221" s="42">
        <v>3</v>
      </c>
      <c r="F221" s="25" t="s">
        <v>109</v>
      </c>
      <c r="G221" s="25" t="s">
        <v>128</v>
      </c>
      <c r="H221" s="25" t="s">
        <v>128</v>
      </c>
      <c r="I221" s="29" t="s">
        <v>2445</v>
      </c>
      <c r="J221" s="43" t="s">
        <v>3635</v>
      </c>
      <c r="K221" s="27" t="s">
        <v>25</v>
      </c>
      <c r="L221" s="29">
        <v>102.872</v>
      </c>
      <c r="M221" s="29">
        <v>102.983</v>
      </c>
      <c r="N221" s="29">
        <v>4.4583083176740592</v>
      </c>
      <c r="O221" s="30">
        <v>4.95</v>
      </c>
      <c r="P221" s="27" t="s">
        <v>106</v>
      </c>
      <c r="Q221" s="31">
        <v>2</v>
      </c>
      <c r="R221" s="25" t="s">
        <v>4422</v>
      </c>
      <c r="S221" s="25" t="s">
        <v>109</v>
      </c>
      <c r="T221" s="25" t="s">
        <v>3197</v>
      </c>
      <c r="U221" s="25" t="s">
        <v>128</v>
      </c>
      <c r="V221" s="23" t="s">
        <v>1204</v>
      </c>
      <c r="W221" s="23" t="s">
        <v>1210</v>
      </c>
      <c r="X221" s="23" t="s">
        <v>1209</v>
      </c>
      <c r="Y221" s="23" t="s">
        <v>1301</v>
      </c>
      <c r="Z221" s="23" t="s">
        <v>113</v>
      </c>
      <c r="AA221" s="23" t="s">
        <v>107</v>
      </c>
      <c r="AB221" s="23" t="s">
        <v>2803</v>
      </c>
      <c r="AC221" s="25">
        <v>7.1726027397260275</v>
      </c>
      <c r="AD221" s="32">
        <v>600000000</v>
      </c>
      <c r="AE221" s="33">
        <f>VLOOKUP(J221,Library!A:B,2,0)</f>
        <v>1</v>
      </c>
      <c r="AF221" s="33">
        <f>VLOOKUP(J221,Library!A:G,7,0)</f>
        <v>3</v>
      </c>
      <c r="AG221" s="28">
        <f>VLOOKUP(V221,Library!W:X,2,0)</f>
        <v>2</v>
      </c>
      <c r="AH221" s="28">
        <f>VLOOKUP(W221,Library!Y:Z,2,0)</f>
        <v>3</v>
      </c>
      <c r="AI221" s="28">
        <f>VLOOKUP(X221,Library!AA:AB,2,0)</f>
        <v>3</v>
      </c>
      <c r="AJ221" s="33">
        <f>IF(MAX(AG221,AH221,AI221)=0,VLOOKUP(I221,Library!$J:$P,7,0),MAX(AG221,AH221,AI221))</f>
        <v>3</v>
      </c>
      <c r="AK221" s="33">
        <f t="shared" si="15"/>
        <v>4</v>
      </c>
      <c r="AL221" s="33">
        <f>VLOOKUP(AA221,Library!T:U,2,0)</f>
        <v>1</v>
      </c>
      <c r="AM221" s="34">
        <f t="shared" si="16"/>
        <v>2.2999999999999998</v>
      </c>
      <c r="AN221" s="33">
        <f t="shared" si="17"/>
        <v>3</v>
      </c>
      <c r="AO221" s="28" t="s">
        <v>136</v>
      </c>
      <c r="AP221" s="25" t="s">
        <v>128</v>
      </c>
      <c r="AQ221" s="28" t="s">
        <v>3194</v>
      </c>
      <c r="AR221" s="28" t="s">
        <v>3195</v>
      </c>
      <c r="AS221" s="28" t="s">
        <v>2157</v>
      </c>
      <c r="AT221" s="23" t="s">
        <v>3197</v>
      </c>
      <c r="AU221" s="23" t="s">
        <v>35</v>
      </c>
      <c r="AV221" s="25" t="s">
        <v>128</v>
      </c>
      <c r="AW221" s="25" t="s">
        <v>128</v>
      </c>
      <c r="AX221" s="25" t="s">
        <v>128</v>
      </c>
      <c r="AY221" s="25" t="s">
        <v>128</v>
      </c>
      <c r="AZ221" s="25" t="s">
        <v>128</v>
      </c>
      <c r="BA221" s="25" t="s">
        <v>128</v>
      </c>
      <c r="BB221" s="25" t="s">
        <v>128</v>
      </c>
      <c r="BC221" s="25" t="s">
        <v>128</v>
      </c>
      <c r="BD221" s="25" t="s">
        <v>128</v>
      </c>
      <c r="BE221" s="25" t="s">
        <v>128</v>
      </c>
      <c r="BF221" s="25" t="s">
        <v>128</v>
      </c>
      <c r="BG221" s="25" t="s">
        <v>128</v>
      </c>
      <c r="BH221" s="25" t="s">
        <v>113</v>
      </c>
      <c r="BI221" s="23" t="s">
        <v>128</v>
      </c>
      <c r="BJ221" t="s">
        <v>1277</v>
      </c>
      <c r="BK221" s="23" t="s">
        <v>780</v>
      </c>
      <c r="BL221" s="23"/>
    </row>
    <row r="222" spans="1:64" ht="15">
      <c r="A222" s="28">
        <v>330</v>
      </c>
      <c r="B222" s="23" t="s">
        <v>781</v>
      </c>
      <c r="C222" s="28" t="s">
        <v>1600</v>
      </c>
      <c r="D222" s="27" t="s">
        <v>779</v>
      </c>
      <c r="E222" s="42">
        <v>4</v>
      </c>
      <c r="F222" s="25" t="s">
        <v>109</v>
      </c>
      <c r="G222" s="25" t="s">
        <v>109</v>
      </c>
      <c r="H222" s="25" t="s">
        <v>128</v>
      </c>
      <c r="I222" s="29" t="s">
        <v>2445</v>
      </c>
      <c r="J222" s="43" t="s">
        <v>3636</v>
      </c>
      <c r="K222" s="27" t="s">
        <v>25</v>
      </c>
      <c r="L222" s="29">
        <v>78.912999999999997</v>
      </c>
      <c r="M222" s="29">
        <v>79.015000000000001</v>
      </c>
      <c r="N222" s="29">
        <v>5.2772129987068688</v>
      </c>
      <c r="O222" s="30">
        <v>3.2</v>
      </c>
      <c r="P222" s="27" t="s">
        <v>106</v>
      </c>
      <c r="Q222" s="31">
        <v>2</v>
      </c>
      <c r="R222" s="25" t="s">
        <v>3020</v>
      </c>
      <c r="S222" s="25" t="s">
        <v>109</v>
      </c>
      <c r="T222" s="25" t="s">
        <v>3198</v>
      </c>
      <c r="U222" s="25" t="s">
        <v>128</v>
      </c>
      <c r="V222" s="23" t="s">
        <v>1209</v>
      </c>
      <c r="W222" s="23" t="s">
        <v>1212</v>
      </c>
      <c r="X222" s="23" t="s">
        <v>76</v>
      </c>
      <c r="Y222" s="23" t="s">
        <v>1327</v>
      </c>
      <c r="Z222" s="23" t="s">
        <v>113</v>
      </c>
      <c r="AA222" s="23" t="s">
        <v>107</v>
      </c>
      <c r="AB222" s="23" t="s">
        <v>2804</v>
      </c>
      <c r="AC222" s="25">
        <v>14.63013698630137</v>
      </c>
      <c r="AD222" s="32">
        <v>1750000000</v>
      </c>
      <c r="AE222" s="33">
        <f>VLOOKUP(J222,Library!A:B,2,0)</f>
        <v>3</v>
      </c>
      <c r="AF222" s="33">
        <f>VLOOKUP(J222,Library!A:G,7,0)</f>
        <v>3</v>
      </c>
      <c r="AG222" s="28">
        <f>VLOOKUP(V222,Library!W:X,2,0)</f>
        <v>3</v>
      </c>
      <c r="AH222" s="28">
        <f>VLOOKUP(W222,Library!Y:Z,2,0)</f>
        <v>3</v>
      </c>
      <c r="AI222" s="28">
        <f>VLOOKUP(X222,Library!AA:AB,2,0)</f>
        <v>3</v>
      </c>
      <c r="AJ222" s="33">
        <f>IF(MAX(AG222,AH222,AI222)=0,VLOOKUP(I222,Library!$J:$P,7,0),MAX(AG222,AH222,AI222))</f>
        <v>3</v>
      </c>
      <c r="AK222" s="33">
        <f t="shared" si="15"/>
        <v>5</v>
      </c>
      <c r="AL222" s="33">
        <f>VLOOKUP(AA222,Library!T:U,2,0)</f>
        <v>1</v>
      </c>
      <c r="AM222" s="34">
        <f t="shared" si="16"/>
        <v>3.0999999999999996</v>
      </c>
      <c r="AN222" s="33">
        <f t="shared" si="17"/>
        <v>4</v>
      </c>
      <c r="AO222" s="28" t="s">
        <v>127</v>
      </c>
      <c r="AP222" s="25" t="s">
        <v>128</v>
      </c>
      <c r="AQ222" s="28" t="s">
        <v>3194</v>
      </c>
      <c r="AR222" s="28" t="s">
        <v>3195</v>
      </c>
      <c r="AS222" s="28" t="s">
        <v>2157</v>
      </c>
      <c r="AT222" s="23" t="s">
        <v>3198</v>
      </c>
      <c r="AU222" s="23" t="s">
        <v>35</v>
      </c>
      <c r="AV222" s="25" t="s">
        <v>128</v>
      </c>
      <c r="AW222" s="25" t="s">
        <v>109</v>
      </c>
      <c r="AX222" s="25" t="s">
        <v>128</v>
      </c>
      <c r="AY222" s="25" t="s">
        <v>128</v>
      </c>
      <c r="AZ222" s="25" t="s">
        <v>128</v>
      </c>
      <c r="BA222" s="25" t="s">
        <v>128</v>
      </c>
      <c r="BB222" s="25" t="s">
        <v>128</v>
      </c>
      <c r="BC222" s="25" t="s">
        <v>128</v>
      </c>
      <c r="BD222" s="25" t="s">
        <v>128</v>
      </c>
      <c r="BE222" s="25" t="s">
        <v>128</v>
      </c>
      <c r="BF222" s="25" t="s">
        <v>128</v>
      </c>
      <c r="BG222" s="25" t="s">
        <v>128</v>
      </c>
      <c r="BH222" s="25" t="s">
        <v>113</v>
      </c>
      <c r="BI222" s="23" t="s">
        <v>128</v>
      </c>
      <c r="BJ222" t="s">
        <v>1277</v>
      </c>
      <c r="BK222" s="23" t="s">
        <v>781</v>
      </c>
      <c r="BL222" s="23"/>
    </row>
    <row r="223" spans="1:64" ht="15">
      <c r="A223" s="28">
        <v>331</v>
      </c>
      <c r="B223" s="23" t="s">
        <v>782</v>
      </c>
      <c r="C223" s="28" t="s">
        <v>1601</v>
      </c>
      <c r="D223" s="27" t="s">
        <v>783</v>
      </c>
      <c r="E223" s="42">
        <v>3</v>
      </c>
      <c r="F223" s="25" t="s">
        <v>128</v>
      </c>
      <c r="G223" s="25" t="s">
        <v>128</v>
      </c>
      <c r="H223" s="25" t="s">
        <v>128</v>
      </c>
      <c r="I223" s="29" t="s">
        <v>2446</v>
      </c>
      <c r="J223" s="43" t="s">
        <v>10</v>
      </c>
      <c r="K223" s="27" t="s">
        <v>20</v>
      </c>
      <c r="L223" s="29">
        <v>100.08799999999999</v>
      </c>
      <c r="M223" s="29">
        <v>100.143</v>
      </c>
      <c r="N223" s="29">
        <v>4.1154276977891078</v>
      </c>
      <c r="O223" s="30">
        <v>4.25</v>
      </c>
      <c r="P223" s="27" t="s">
        <v>106</v>
      </c>
      <c r="Q223" s="31">
        <v>2</v>
      </c>
      <c r="R223" s="25" t="s">
        <v>4412</v>
      </c>
      <c r="S223" s="25" t="s">
        <v>128</v>
      </c>
      <c r="T223" s="25" t="s">
        <v>4374</v>
      </c>
      <c r="U223" s="25" t="s">
        <v>128</v>
      </c>
      <c r="V223" s="23" t="s">
        <v>8</v>
      </c>
      <c r="W223" s="23" t="s">
        <v>1212</v>
      </c>
      <c r="X223" s="23" t="s">
        <v>76</v>
      </c>
      <c r="Y223" s="23" t="s">
        <v>1301</v>
      </c>
      <c r="Z223" s="23" t="s">
        <v>1276</v>
      </c>
      <c r="AA223" s="23" t="s">
        <v>107</v>
      </c>
      <c r="AB223" s="23" t="s">
        <v>2805</v>
      </c>
      <c r="AC223" s="25">
        <v>1.1287671232876713</v>
      </c>
      <c r="AD223" s="32">
        <v>250000000</v>
      </c>
      <c r="AE223" s="33">
        <f>VLOOKUP(J223,Library!A:B,2,0)</f>
        <v>1</v>
      </c>
      <c r="AF223" s="33">
        <f>VLOOKUP(J223,Library!A:G,7,0)</f>
        <v>3</v>
      </c>
      <c r="AG223" s="28" t="str">
        <f>VLOOKUP(V223,Library!W:X,2,0)</f>
        <v>N/A</v>
      </c>
      <c r="AH223" s="28">
        <f>VLOOKUP(W223,Library!Y:Z,2,0)</f>
        <v>3</v>
      </c>
      <c r="AI223" s="28">
        <f>VLOOKUP(X223,Library!AA:AB,2,0)</f>
        <v>3</v>
      </c>
      <c r="AJ223" s="33">
        <f>IF(MAX(AG223,AH223,AI223)=0,VLOOKUP(I223,Library!$J:$P,7,0),MAX(AG223,AH223,AI223))</f>
        <v>3</v>
      </c>
      <c r="AK223" s="33">
        <f t="shared" si="15"/>
        <v>3</v>
      </c>
      <c r="AL223" s="33">
        <f>VLOOKUP(AA223,Library!T:U,2,0)</f>
        <v>1</v>
      </c>
      <c r="AM223" s="34">
        <f t="shared" si="16"/>
        <v>2.2000000000000002</v>
      </c>
      <c r="AN223" s="33">
        <f t="shared" si="17"/>
        <v>3</v>
      </c>
      <c r="AO223" s="28" t="s">
        <v>127</v>
      </c>
      <c r="AP223" s="25" t="s">
        <v>128</v>
      </c>
      <c r="AQ223" s="28" t="s">
        <v>119</v>
      </c>
      <c r="AR223" s="28" t="s">
        <v>3199</v>
      </c>
      <c r="AS223" s="28" t="s">
        <v>2301</v>
      </c>
      <c r="AT223" s="23" t="s">
        <v>113</v>
      </c>
      <c r="AU223" s="23" t="s">
        <v>114</v>
      </c>
      <c r="AV223" s="25" t="s">
        <v>128</v>
      </c>
      <c r="AW223" s="25" t="s">
        <v>128</v>
      </c>
      <c r="AX223" s="25" t="s">
        <v>128</v>
      </c>
      <c r="AY223" s="25" t="s">
        <v>128</v>
      </c>
      <c r="AZ223" s="25" t="s">
        <v>128</v>
      </c>
      <c r="BA223" s="25" t="s">
        <v>128</v>
      </c>
      <c r="BB223" s="25" t="s">
        <v>128</v>
      </c>
      <c r="BC223" s="25" t="s">
        <v>128</v>
      </c>
      <c r="BD223" s="25" t="s">
        <v>128</v>
      </c>
      <c r="BE223" s="25" t="s">
        <v>128</v>
      </c>
      <c r="BF223" s="25" t="s">
        <v>128</v>
      </c>
      <c r="BG223" s="25" t="s">
        <v>128</v>
      </c>
      <c r="BH223" s="25" t="s">
        <v>113</v>
      </c>
      <c r="BI223" s="23" t="s">
        <v>128</v>
      </c>
      <c r="BJ223" t="s">
        <v>1277</v>
      </c>
      <c r="BK223" s="23" t="s">
        <v>782</v>
      </c>
      <c r="BL223" s="23"/>
    </row>
    <row r="224" spans="1:64" ht="15">
      <c r="A224" s="28">
        <v>332</v>
      </c>
      <c r="B224" s="23" t="s">
        <v>784</v>
      </c>
      <c r="C224" s="28" t="s">
        <v>1602</v>
      </c>
      <c r="D224" s="27" t="s">
        <v>783</v>
      </c>
      <c r="E224" s="42">
        <v>3</v>
      </c>
      <c r="F224" s="25" t="s">
        <v>128</v>
      </c>
      <c r="G224" s="25" t="s">
        <v>128</v>
      </c>
      <c r="H224" s="25" t="s">
        <v>128</v>
      </c>
      <c r="I224" s="29" t="s">
        <v>2447</v>
      </c>
      <c r="J224" s="43" t="s">
        <v>10</v>
      </c>
      <c r="K224" s="27" t="s">
        <v>20</v>
      </c>
      <c r="L224" s="29">
        <v>99.51</v>
      </c>
      <c r="M224" s="29">
        <v>99.584999999999994</v>
      </c>
      <c r="N224" s="29">
        <v>4.2206872668779294</v>
      </c>
      <c r="O224" s="30">
        <v>4</v>
      </c>
      <c r="P224" s="27" t="s">
        <v>106</v>
      </c>
      <c r="Q224" s="31">
        <v>2</v>
      </c>
      <c r="R224" s="25" t="s">
        <v>4423</v>
      </c>
      <c r="S224" s="25" t="s">
        <v>128</v>
      </c>
      <c r="T224" s="25" t="s">
        <v>4374</v>
      </c>
      <c r="U224" s="25" t="s">
        <v>128</v>
      </c>
      <c r="V224" s="23" t="s">
        <v>1215</v>
      </c>
      <c r="W224" s="23" t="s">
        <v>8</v>
      </c>
      <c r="X224" s="23" t="s">
        <v>76</v>
      </c>
      <c r="Y224" s="23" t="s">
        <v>1301</v>
      </c>
      <c r="Z224" s="23" t="s">
        <v>1276</v>
      </c>
      <c r="AA224" s="23" t="s">
        <v>107</v>
      </c>
      <c r="AB224" s="23" t="s">
        <v>2806</v>
      </c>
      <c r="AC224" s="25">
        <v>1.978082191780822</v>
      </c>
      <c r="AD224" s="32">
        <v>250000000</v>
      </c>
      <c r="AE224" s="33">
        <f>VLOOKUP(J224,Library!A:B,2,0)</f>
        <v>1</v>
      </c>
      <c r="AF224" s="33">
        <f>VLOOKUP(J224,Library!A:G,7,0)</f>
        <v>3</v>
      </c>
      <c r="AG224" s="28">
        <f>VLOOKUP(V224,Library!W:X,2,0)</f>
        <v>3</v>
      </c>
      <c r="AH224" s="28" t="str">
        <f>VLOOKUP(W224,Library!Y:Z,2,0)</f>
        <v>N/A</v>
      </c>
      <c r="AI224" s="28">
        <f>VLOOKUP(X224,Library!AA:AB,2,0)</f>
        <v>3</v>
      </c>
      <c r="AJ224" s="33">
        <f>IF(MAX(AG224,AH224,AI224)=0,VLOOKUP(I224,Library!$J:$P,7,0),MAX(AG224,AH224,AI224))</f>
        <v>3</v>
      </c>
      <c r="AK224" s="33">
        <f t="shared" si="15"/>
        <v>3</v>
      </c>
      <c r="AL224" s="33">
        <f>VLOOKUP(AA224,Library!T:U,2,0)</f>
        <v>1</v>
      </c>
      <c r="AM224" s="34">
        <f t="shared" si="16"/>
        <v>2.2000000000000002</v>
      </c>
      <c r="AN224" s="33">
        <f t="shared" si="17"/>
        <v>3</v>
      </c>
      <c r="AO224" s="28" t="s">
        <v>127</v>
      </c>
      <c r="AP224" s="25" t="s">
        <v>128</v>
      </c>
      <c r="AQ224" s="28" t="s">
        <v>119</v>
      </c>
      <c r="AR224" s="28" t="s">
        <v>3200</v>
      </c>
      <c r="AS224" s="28" t="s">
        <v>2302</v>
      </c>
      <c r="AT224" s="23" t="s">
        <v>113</v>
      </c>
      <c r="AU224" s="23" t="s">
        <v>114</v>
      </c>
      <c r="AV224" s="25" t="s">
        <v>128</v>
      </c>
      <c r="AW224" s="25" t="s">
        <v>128</v>
      </c>
      <c r="AX224" s="25" t="s">
        <v>128</v>
      </c>
      <c r="AY224" s="25" t="s">
        <v>128</v>
      </c>
      <c r="AZ224" s="25" t="s">
        <v>128</v>
      </c>
      <c r="BA224" s="25" t="s">
        <v>128</v>
      </c>
      <c r="BB224" s="25" t="s">
        <v>128</v>
      </c>
      <c r="BC224" s="25" t="s">
        <v>128</v>
      </c>
      <c r="BD224" s="25" t="s">
        <v>128</v>
      </c>
      <c r="BE224" s="25" t="s">
        <v>128</v>
      </c>
      <c r="BF224" s="25" t="s">
        <v>128</v>
      </c>
      <c r="BG224" s="25" t="s">
        <v>128</v>
      </c>
      <c r="BH224" s="25" t="s">
        <v>3624</v>
      </c>
      <c r="BI224" s="23" t="s">
        <v>128</v>
      </c>
      <c r="BJ224" t="s">
        <v>1277</v>
      </c>
      <c r="BK224" s="23" t="s">
        <v>784</v>
      </c>
      <c r="BL224" s="23"/>
    </row>
    <row r="225" spans="1:64" ht="15">
      <c r="A225" s="28">
        <v>335</v>
      </c>
      <c r="B225" s="23" t="s">
        <v>785</v>
      </c>
      <c r="C225" s="28" t="s">
        <v>1603</v>
      </c>
      <c r="D225" s="27" t="s">
        <v>372</v>
      </c>
      <c r="E225" s="42">
        <v>2</v>
      </c>
      <c r="F225" s="25" t="s">
        <v>109</v>
      </c>
      <c r="G225" s="25" t="s">
        <v>128</v>
      </c>
      <c r="H225" s="25" t="s">
        <v>128</v>
      </c>
      <c r="I225" s="29" t="s">
        <v>2448</v>
      </c>
      <c r="J225" s="43" t="s">
        <v>3635</v>
      </c>
      <c r="K225" s="27" t="s">
        <v>20</v>
      </c>
      <c r="L225" s="29">
        <v>99.956000000000003</v>
      </c>
      <c r="M225" s="29">
        <v>99.971000000000004</v>
      </c>
      <c r="N225" s="29">
        <v>3.9595189456746365</v>
      </c>
      <c r="O225" s="30">
        <v>3.875</v>
      </c>
      <c r="P225" s="27" t="s">
        <v>106</v>
      </c>
      <c r="Q225" s="31">
        <v>2</v>
      </c>
      <c r="R225" s="25" t="s">
        <v>2808</v>
      </c>
      <c r="S225" s="25" t="s">
        <v>109</v>
      </c>
      <c r="T225" s="25" t="s">
        <v>4418</v>
      </c>
      <c r="U225" s="25" t="s">
        <v>128</v>
      </c>
      <c r="V225" s="23" t="s">
        <v>1215</v>
      </c>
      <c r="W225" s="23" t="s">
        <v>8</v>
      </c>
      <c r="X225" s="23" t="s">
        <v>1215</v>
      </c>
      <c r="Y225" s="23" t="s">
        <v>1301</v>
      </c>
      <c r="Z225" s="23" t="s">
        <v>113</v>
      </c>
      <c r="AA225" s="23" t="s">
        <v>107</v>
      </c>
      <c r="AB225" s="23" t="s">
        <v>2808</v>
      </c>
      <c r="AC225" s="25">
        <v>0.23013698630136986</v>
      </c>
      <c r="AD225" s="32">
        <v>750000000</v>
      </c>
      <c r="AE225" s="33">
        <f>VLOOKUP(J225,Library!A:B,2,0)</f>
        <v>1</v>
      </c>
      <c r="AF225" s="33">
        <f>VLOOKUP(J225,Library!A:G,7,0)</f>
        <v>3</v>
      </c>
      <c r="AG225" s="28">
        <f>VLOOKUP(V225,Library!W:X,2,0)</f>
        <v>3</v>
      </c>
      <c r="AH225" s="28" t="str">
        <f>VLOOKUP(W225,Library!Y:Z,2,0)</f>
        <v>N/A</v>
      </c>
      <c r="AI225" s="28">
        <f>VLOOKUP(X225,Library!AA:AB,2,0)</f>
        <v>3</v>
      </c>
      <c r="AJ225" s="33">
        <f>IF(MAX(AG225,AH225,AI225)=0,VLOOKUP(I225,Library!$J:$P,7,0),MAX(AG225,AH225,AI225))</f>
        <v>3</v>
      </c>
      <c r="AK225" s="33">
        <f t="shared" si="15"/>
        <v>2</v>
      </c>
      <c r="AL225" s="33">
        <f>VLOOKUP(AA225,Library!T:U,2,0)</f>
        <v>1</v>
      </c>
      <c r="AM225" s="34">
        <f t="shared" si="16"/>
        <v>2.1</v>
      </c>
      <c r="AN225" s="33">
        <f t="shared" si="17"/>
        <v>2</v>
      </c>
      <c r="AO225" s="28" t="s">
        <v>136</v>
      </c>
      <c r="AP225" s="25" t="s">
        <v>128</v>
      </c>
      <c r="AQ225" s="28" t="s">
        <v>110</v>
      </c>
      <c r="AR225" s="28" t="s">
        <v>3201</v>
      </c>
      <c r="AS225" s="28" t="s">
        <v>2303</v>
      </c>
      <c r="AT225" s="23" t="s">
        <v>2857</v>
      </c>
      <c r="AU225" s="23" t="s">
        <v>35</v>
      </c>
      <c r="AV225" s="25" t="s">
        <v>128</v>
      </c>
      <c r="AW225" s="25" t="s">
        <v>128</v>
      </c>
      <c r="AX225" s="25" t="s">
        <v>128</v>
      </c>
      <c r="AY225" s="25" t="s">
        <v>128</v>
      </c>
      <c r="AZ225" s="25" t="s">
        <v>128</v>
      </c>
      <c r="BA225" s="25" t="s">
        <v>128</v>
      </c>
      <c r="BB225" s="25" t="s">
        <v>128</v>
      </c>
      <c r="BC225" s="25" t="s">
        <v>128</v>
      </c>
      <c r="BD225" s="25" t="s">
        <v>128</v>
      </c>
      <c r="BE225" s="25" t="s">
        <v>128</v>
      </c>
      <c r="BF225" s="25" t="s">
        <v>128</v>
      </c>
      <c r="BG225" s="25" t="s">
        <v>128</v>
      </c>
      <c r="BH225" s="25" t="s">
        <v>113</v>
      </c>
      <c r="BI225" s="23" t="s">
        <v>128</v>
      </c>
      <c r="BJ225" t="s">
        <v>1277</v>
      </c>
      <c r="BK225" s="23" t="s">
        <v>785</v>
      </c>
      <c r="BL225" s="23"/>
    </row>
    <row r="226" spans="1:64" ht="15">
      <c r="A226" s="28">
        <v>336</v>
      </c>
      <c r="B226" s="23" t="s">
        <v>786</v>
      </c>
      <c r="C226" s="28" t="s">
        <v>1604</v>
      </c>
      <c r="D226" s="27" t="s">
        <v>372</v>
      </c>
      <c r="E226" s="42">
        <v>3</v>
      </c>
      <c r="F226" s="25" t="s">
        <v>109</v>
      </c>
      <c r="G226" s="25" t="s">
        <v>128</v>
      </c>
      <c r="H226" s="25" t="s">
        <v>128</v>
      </c>
      <c r="I226" s="29" t="s">
        <v>2448</v>
      </c>
      <c r="J226" s="43" t="s">
        <v>3635</v>
      </c>
      <c r="K226" s="27" t="s">
        <v>20</v>
      </c>
      <c r="L226" s="29">
        <v>96.314999999999998</v>
      </c>
      <c r="M226" s="29">
        <v>96.375</v>
      </c>
      <c r="N226" s="29">
        <v>4.0908273116833955</v>
      </c>
      <c r="O226" s="30">
        <v>3</v>
      </c>
      <c r="P226" s="27" t="s">
        <v>106</v>
      </c>
      <c r="Q226" s="31">
        <v>2</v>
      </c>
      <c r="R226" s="25" t="s">
        <v>4419</v>
      </c>
      <c r="S226" s="25" t="s">
        <v>109</v>
      </c>
      <c r="T226" s="25" t="s">
        <v>3202</v>
      </c>
      <c r="U226" s="25" t="s">
        <v>128</v>
      </c>
      <c r="V226" s="23" t="s">
        <v>1215</v>
      </c>
      <c r="W226" s="23" t="s">
        <v>8</v>
      </c>
      <c r="X226" s="23" t="s">
        <v>1215</v>
      </c>
      <c r="Y226" s="23" t="s">
        <v>1301</v>
      </c>
      <c r="Z226" s="23" t="s">
        <v>113</v>
      </c>
      <c r="AA226" s="23" t="s">
        <v>107</v>
      </c>
      <c r="AB226" s="23" t="s">
        <v>2785</v>
      </c>
      <c r="AC226" s="25">
        <v>3.6082191780821917</v>
      </c>
      <c r="AD226" s="32">
        <v>650000000</v>
      </c>
      <c r="AE226" s="33">
        <f>VLOOKUP(J226,Library!A:B,2,0)</f>
        <v>1</v>
      </c>
      <c r="AF226" s="33">
        <f>VLOOKUP(J226,Library!A:G,7,0)</f>
        <v>3</v>
      </c>
      <c r="AG226" s="28">
        <f>VLOOKUP(V226,Library!W:X,2,0)</f>
        <v>3</v>
      </c>
      <c r="AH226" s="28" t="str">
        <f>VLOOKUP(W226,Library!Y:Z,2,0)</f>
        <v>N/A</v>
      </c>
      <c r="AI226" s="28">
        <f>VLOOKUP(X226,Library!AA:AB,2,0)</f>
        <v>3</v>
      </c>
      <c r="AJ226" s="33">
        <f>IF(MAX(AG226,AH226,AI226)=0,VLOOKUP(I226,Library!$J:$P,7,0),MAX(AG226,AH226,AI226))</f>
        <v>3</v>
      </c>
      <c r="AK226" s="33">
        <f t="shared" si="15"/>
        <v>3</v>
      </c>
      <c r="AL226" s="33">
        <f>VLOOKUP(AA226,Library!T:U,2,0)</f>
        <v>1</v>
      </c>
      <c r="AM226" s="34">
        <f t="shared" si="16"/>
        <v>2.2000000000000002</v>
      </c>
      <c r="AN226" s="33">
        <f t="shared" si="17"/>
        <v>3</v>
      </c>
      <c r="AO226" s="28" t="s">
        <v>173</v>
      </c>
      <c r="AP226" s="25" t="s">
        <v>128</v>
      </c>
      <c r="AQ226" s="28" t="s">
        <v>110</v>
      </c>
      <c r="AR226" s="28" t="s">
        <v>3201</v>
      </c>
      <c r="AS226" s="28" t="s">
        <v>2303</v>
      </c>
      <c r="AT226" s="23" t="s">
        <v>3202</v>
      </c>
      <c r="AU226" s="23" t="s">
        <v>35</v>
      </c>
      <c r="AV226" s="25" t="s">
        <v>128</v>
      </c>
      <c r="AW226" s="25" t="s">
        <v>128</v>
      </c>
      <c r="AX226" s="25" t="s">
        <v>128</v>
      </c>
      <c r="AY226" s="25" t="s">
        <v>128</v>
      </c>
      <c r="AZ226" s="25" t="s">
        <v>128</v>
      </c>
      <c r="BA226" s="25" t="s">
        <v>128</v>
      </c>
      <c r="BB226" s="25" t="s">
        <v>128</v>
      </c>
      <c r="BC226" s="25" t="s">
        <v>128</v>
      </c>
      <c r="BD226" s="25" t="s">
        <v>128</v>
      </c>
      <c r="BE226" s="25" t="s">
        <v>128</v>
      </c>
      <c r="BF226" s="25" t="s">
        <v>128</v>
      </c>
      <c r="BG226" s="25" t="s">
        <v>128</v>
      </c>
      <c r="BH226" s="25" t="s">
        <v>113</v>
      </c>
      <c r="BI226" s="23" t="s">
        <v>128</v>
      </c>
      <c r="BJ226" t="s">
        <v>1277</v>
      </c>
      <c r="BK226" s="23" t="s">
        <v>786</v>
      </c>
      <c r="BL226" s="23"/>
    </row>
    <row r="227" spans="1:64" ht="15">
      <c r="A227" s="28">
        <v>337</v>
      </c>
      <c r="B227" s="23" t="s">
        <v>787</v>
      </c>
      <c r="C227" s="28" t="s">
        <v>1605</v>
      </c>
      <c r="D227" s="27" t="s">
        <v>372</v>
      </c>
      <c r="E227" s="42">
        <v>3</v>
      </c>
      <c r="F227" s="25" t="s">
        <v>109</v>
      </c>
      <c r="G227" s="25" t="s">
        <v>128</v>
      </c>
      <c r="H227" s="25" t="s">
        <v>128</v>
      </c>
      <c r="I227" s="29" t="s">
        <v>2448</v>
      </c>
      <c r="J227" s="43" t="s">
        <v>3635</v>
      </c>
      <c r="K227" s="27" t="s">
        <v>20</v>
      </c>
      <c r="L227" s="29">
        <v>93.278999999999996</v>
      </c>
      <c r="M227" s="29">
        <v>93.337999999999994</v>
      </c>
      <c r="N227" s="29">
        <v>4.2261687738016738</v>
      </c>
      <c r="O227" s="30">
        <v>2.625</v>
      </c>
      <c r="P227" s="27" t="s">
        <v>106</v>
      </c>
      <c r="Q227" s="31">
        <v>2</v>
      </c>
      <c r="R227" s="25" t="s">
        <v>3086</v>
      </c>
      <c r="S227" s="25" t="s">
        <v>109</v>
      </c>
      <c r="T227" s="25" t="s">
        <v>2842</v>
      </c>
      <c r="U227" s="25" t="s">
        <v>128</v>
      </c>
      <c r="V227" s="23" t="s">
        <v>1215</v>
      </c>
      <c r="W227" s="23" t="s">
        <v>8</v>
      </c>
      <c r="X227" s="23" t="s">
        <v>1215</v>
      </c>
      <c r="Y227" s="23" t="s">
        <v>1301</v>
      </c>
      <c r="Z227" s="23" t="s">
        <v>113</v>
      </c>
      <c r="AA227" s="23" t="s">
        <v>107</v>
      </c>
      <c r="AB227" s="23" t="s">
        <v>2784</v>
      </c>
      <c r="AC227" s="25">
        <v>4.624657534246575</v>
      </c>
      <c r="AD227" s="32">
        <v>750000000</v>
      </c>
      <c r="AE227" s="33">
        <f>VLOOKUP(J227,Library!A:B,2,0)</f>
        <v>1</v>
      </c>
      <c r="AF227" s="33">
        <f>VLOOKUP(J227,Library!A:G,7,0)</f>
        <v>3</v>
      </c>
      <c r="AG227" s="28">
        <f>VLOOKUP(V227,Library!W:X,2,0)</f>
        <v>3</v>
      </c>
      <c r="AH227" s="28" t="str">
        <f>VLOOKUP(W227,Library!Y:Z,2,0)</f>
        <v>N/A</v>
      </c>
      <c r="AI227" s="28">
        <f>VLOOKUP(X227,Library!AA:AB,2,0)</f>
        <v>3</v>
      </c>
      <c r="AJ227" s="33">
        <f>IF(MAX(AG227,AH227,AI227)=0,VLOOKUP(I227,Library!$J:$P,7,0),MAX(AG227,AH227,AI227))</f>
        <v>3</v>
      </c>
      <c r="AK227" s="33">
        <f t="shared" si="15"/>
        <v>3</v>
      </c>
      <c r="AL227" s="33">
        <f>VLOOKUP(AA227,Library!T:U,2,0)</f>
        <v>1</v>
      </c>
      <c r="AM227" s="34">
        <f t="shared" si="16"/>
        <v>2.2000000000000002</v>
      </c>
      <c r="AN227" s="33">
        <f t="shared" si="17"/>
        <v>3</v>
      </c>
      <c r="AO227" s="28" t="s">
        <v>173</v>
      </c>
      <c r="AP227" s="25" t="s">
        <v>128</v>
      </c>
      <c r="AQ227" s="28" t="s">
        <v>110</v>
      </c>
      <c r="AR227" s="28" t="s">
        <v>3201</v>
      </c>
      <c r="AS227" s="28" t="s">
        <v>2303</v>
      </c>
      <c r="AT227" s="23" t="s">
        <v>2842</v>
      </c>
      <c r="AU227" s="23" t="s">
        <v>35</v>
      </c>
      <c r="AV227" s="25" t="s">
        <v>128</v>
      </c>
      <c r="AW227" s="25" t="s">
        <v>128</v>
      </c>
      <c r="AX227" s="25" t="s">
        <v>128</v>
      </c>
      <c r="AY227" s="25" t="s">
        <v>128</v>
      </c>
      <c r="AZ227" s="25" t="s">
        <v>128</v>
      </c>
      <c r="BA227" s="25" t="s">
        <v>128</v>
      </c>
      <c r="BB227" s="25" t="s">
        <v>128</v>
      </c>
      <c r="BC227" s="25" t="s">
        <v>128</v>
      </c>
      <c r="BD227" s="25" t="s">
        <v>128</v>
      </c>
      <c r="BE227" s="25" t="s">
        <v>128</v>
      </c>
      <c r="BF227" s="25" t="s">
        <v>128</v>
      </c>
      <c r="BG227" s="25" t="s">
        <v>128</v>
      </c>
      <c r="BH227" s="25" t="s">
        <v>113</v>
      </c>
      <c r="BI227" s="23" t="s">
        <v>128</v>
      </c>
      <c r="BJ227" t="s">
        <v>1277</v>
      </c>
      <c r="BK227" s="23" t="s">
        <v>787</v>
      </c>
      <c r="BL227" s="23"/>
    </row>
    <row r="228" spans="1:64" ht="15">
      <c r="A228" s="28">
        <v>342</v>
      </c>
      <c r="B228" s="23" t="s">
        <v>788</v>
      </c>
      <c r="C228" s="28" t="s">
        <v>1606</v>
      </c>
      <c r="D228" s="27" t="s">
        <v>1105</v>
      </c>
      <c r="E228" s="42">
        <v>3</v>
      </c>
      <c r="F228" s="25" t="s">
        <v>128</v>
      </c>
      <c r="G228" s="25" t="s">
        <v>128</v>
      </c>
      <c r="H228" s="25" t="s">
        <v>128</v>
      </c>
      <c r="I228" s="29" t="s">
        <v>2449</v>
      </c>
      <c r="J228" s="43" t="s">
        <v>10</v>
      </c>
      <c r="K228" s="27" t="s">
        <v>20</v>
      </c>
      <c r="L228" s="29">
        <v>94.003</v>
      </c>
      <c r="M228" s="29">
        <v>94.097999999999999</v>
      </c>
      <c r="N228" s="29">
        <v>4.1963127156362896</v>
      </c>
      <c r="O228" s="30">
        <v>2.75</v>
      </c>
      <c r="P228" s="27" t="s">
        <v>106</v>
      </c>
      <c r="Q228" s="31">
        <v>2</v>
      </c>
      <c r="R228" s="25" t="s">
        <v>4404</v>
      </c>
      <c r="S228" s="25" t="s">
        <v>128</v>
      </c>
      <c r="T228" s="25" t="s">
        <v>4374</v>
      </c>
      <c r="U228" s="25" t="s">
        <v>128</v>
      </c>
      <c r="V228" s="23" t="s">
        <v>8</v>
      </c>
      <c r="W228" s="23" t="s">
        <v>1216</v>
      </c>
      <c r="X228" s="23" t="s">
        <v>8</v>
      </c>
      <c r="Y228" s="23" t="s">
        <v>1301</v>
      </c>
      <c r="Z228" s="23" t="s">
        <v>113</v>
      </c>
      <c r="AA228" s="23" t="s">
        <v>107</v>
      </c>
      <c r="AB228" s="23" t="s">
        <v>2809</v>
      </c>
      <c r="AC228" s="25">
        <v>4.5260273972602736</v>
      </c>
      <c r="AD228" s="32">
        <v>400000000</v>
      </c>
      <c r="AE228" s="33">
        <f>VLOOKUP(J228,Library!A:B,2,0)</f>
        <v>1</v>
      </c>
      <c r="AF228" s="33">
        <f>VLOOKUP(J228,Library!A:G,7,0)</f>
        <v>3</v>
      </c>
      <c r="AG228" s="28" t="str">
        <f>VLOOKUP(V228,Library!W:X,2,0)</f>
        <v>N/A</v>
      </c>
      <c r="AH228" s="28">
        <f>VLOOKUP(W228,Library!Y:Z,2,0)</f>
        <v>3</v>
      </c>
      <c r="AI228" s="28" t="str">
        <f>VLOOKUP(X228,Library!AA:AB,2,0)</f>
        <v>N/A</v>
      </c>
      <c r="AJ228" s="33">
        <f>IF(MAX(AG228,AH228,AI228)=0,VLOOKUP(I228,Library!$J:$P,7,0),MAX(AG228,AH228,AI228))</f>
        <v>3</v>
      </c>
      <c r="AK228" s="33">
        <f t="shared" si="15"/>
        <v>3</v>
      </c>
      <c r="AL228" s="33">
        <f>VLOOKUP(AA228,Library!T:U,2,0)</f>
        <v>1</v>
      </c>
      <c r="AM228" s="34">
        <f t="shared" si="16"/>
        <v>2.2000000000000002</v>
      </c>
      <c r="AN228" s="33">
        <f t="shared" si="17"/>
        <v>3</v>
      </c>
      <c r="AO228" s="28" t="s">
        <v>127</v>
      </c>
      <c r="AP228" s="25" t="s">
        <v>128</v>
      </c>
      <c r="AQ228" s="28" t="s">
        <v>3189</v>
      </c>
      <c r="AR228" s="28" t="s">
        <v>3205</v>
      </c>
      <c r="AS228" s="28" t="s">
        <v>2304</v>
      </c>
      <c r="AT228" s="23" t="s">
        <v>113</v>
      </c>
      <c r="AU228" s="23" t="s">
        <v>114</v>
      </c>
      <c r="AV228" s="25" t="s">
        <v>128</v>
      </c>
      <c r="AW228" s="25" t="s">
        <v>128</v>
      </c>
      <c r="AX228" s="25" t="s">
        <v>128</v>
      </c>
      <c r="AY228" s="25" t="s">
        <v>128</v>
      </c>
      <c r="AZ228" s="25" t="s">
        <v>128</v>
      </c>
      <c r="BA228" s="25" t="s">
        <v>128</v>
      </c>
      <c r="BB228" s="25" t="s">
        <v>128</v>
      </c>
      <c r="BC228" s="25" t="s">
        <v>128</v>
      </c>
      <c r="BD228" s="25" t="s">
        <v>128</v>
      </c>
      <c r="BE228" s="25" t="s">
        <v>128</v>
      </c>
      <c r="BF228" s="25" t="s">
        <v>128</v>
      </c>
      <c r="BG228" s="25" t="s">
        <v>128</v>
      </c>
      <c r="BH228" s="25" t="s">
        <v>113</v>
      </c>
      <c r="BI228" s="23" t="s">
        <v>128</v>
      </c>
      <c r="BJ228" t="s">
        <v>1277</v>
      </c>
      <c r="BK228" s="23" t="s">
        <v>788</v>
      </c>
      <c r="BL228" s="23"/>
    </row>
    <row r="229" spans="1:64" ht="15">
      <c r="A229" s="28">
        <v>345</v>
      </c>
      <c r="B229" s="23" t="s">
        <v>789</v>
      </c>
      <c r="C229" s="28" t="s">
        <v>1607</v>
      </c>
      <c r="D229" s="27" t="s">
        <v>790</v>
      </c>
      <c r="E229" s="42">
        <v>3</v>
      </c>
      <c r="F229" s="25" t="s">
        <v>109</v>
      </c>
      <c r="G229" s="25" t="s">
        <v>128</v>
      </c>
      <c r="H229" s="25" t="s">
        <v>128</v>
      </c>
      <c r="I229" s="29" t="s">
        <v>2452</v>
      </c>
      <c r="J229" s="43" t="s">
        <v>3635</v>
      </c>
      <c r="K229" s="27" t="s">
        <v>20</v>
      </c>
      <c r="L229" s="29">
        <v>99.512</v>
      </c>
      <c r="M229" s="29">
        <v>99.549000000000007</v>
      </c>
      <c r="N229" s="29">
        <v>4.7312932335937887</v>
      </c>
      <c r="O229" s="30">
        <v>3.35</v>
      </c>
      <c r="P229" s="27" t="s">
        <v>106</v>
      </c>
      <c r="Q229" s="31">
        <v>2</v>
      </c>
      <c r="R229" s="25" t="s">
        <v>2796</v>
      </c>
      <c r="S229" s="25" t="s">
        <v>109</v>
      </c>
      <c r="T229" s="25" t="s">
        <v>3011</v>
      </c>
      <c r="U229" s="25" t="s">
        <v>128</v>
      </c>
      <c r="V229" s="23" t="s">
        <v>8</v>
      </c>
      <c r="W229" s="23" t="s">
        <v>8</v>
      </c>
      <c r="X229" s="23" t="s">
        <v>1224</v>
      </c>
      <c r="Y229" s="23" t="s">
        <v>1301</v>
      </c>
      <c r="Z229" s="23" t="s">
        <v>113</v>
      </c>
      <c r="AA229" s="23" t="s">
        <v>107</v>
      </c>
      <c r="AB229" s="23" t="s">
        <v>2796</v>
      </c>
      <c r="AC229" s="25">
        <v>0.32602739726027397</v>
      </c>
      <c r="AD229" s="32">
        <v>560000000</v>
      </c>
      <c r="AE229" s="33">
        <f>VLOOKUP(J229,Library!A:B,2,0)</f>
        <v>1</v>
      </c>
      <c r="AF229" s="33">
        <f>VLOOKUP(J229,Library!A:G,7,0)</f>
        <v>3</v>
      </c>
      <c r="AG229" s="28" t="str">
        <f>VLOOKUP(V229,Library!W:X,2,0)</f>
        <v>N/A</v>
      </c>
      <c r="AH229" s="28" t="str">
        <f>VLOOKUP(W229,Library!Y:Z,2,0)</f>
        <v>N/A</v>
      </c>
      <c r="AI229" s="28">
        <f>VLOOKUP(X229,Library!AA:AB,2,0)</f>
        <v>4</v>
      </c>
      <c r="AJ229" s="33">
        <f>IF(MAX(AG229,AH229,AI229)=0,VLOOKUP(I229,Library!$J:$P,7,0),MAX(AG229,AH229,AI229))</f>
        <v>4</v>
      </c>
      <c r="AK229" s="33">
        <f t="shared" si="15"/>
        <v>2</v>
      </c>
      <c r="AL229" s="33">
        <f>VLOOKUP(AA229,Library!T:U,2,0)</f>
        <v>1</v>
      </c>
      <c r="AM229" s="34">
        <f t="shared" si="16"/>
        <v>2.35</v>
      </c>
      <c r="AN229" s="33">
        <f t="shared" si="17"/>
        <v>3</v>
      </c>
      <c r="AO229" s="28" t="s">
        <v>136</v>
      </c>
      <c r="AP229" s="25" t="s">
        <v>128</v>
      </c>
      <c r="AQ229" s="28" t="s">
        <v>3208</v>
      </c>
      <c r="AR229" s="28" t="s">
        <v>3209</v>
      </c>
      <c r="AS229" s="28" t="s">
        <v>2306</v>
      </c>
      <c r="AT229" s="23" t="s">
        <v>3011</v>
      </c>
      <c r="AU229" s="23" t="s">
        <v>35</v>
      </c>
      <c r="AV229" s="25" t="s">
        <v>128</v>
      </c>
      <c r="AW229" s="25" t="s">
        <v>128</v>
      </c>
      <c r="AX229" s="25" t="s">
        <v>128</v>
      </c>
      <c r="AY229" s="25" t="s">
        <v>128</v>
      </c>
      <c r="AZ229" s="25" t="s">
        <v>128</v>
      </c>
      <c r="BA229" s="25" t="s">
        <v>128</v>
      </c>
      <c r="BB229" s="25" t="s">
        <v>128</v>
      </c>
      <c r="BC229" s="25" t="s">
        <v>128</v>
      </c>
      <c r="BD229" s="25" t="s">
        <v>128</v>
      </c>
      <c r="BE229" s="25" t="s">
        <v>128</v>
      </c>
      <c r="BF229" s="25" t="s">
        <v>128</v>
      </c>
      <c r="BG229" s="25" t="s">
        <v>128</v>
      </c>
      <c r="BH229" s="25" t="s">
        <v>113</v>
      </c>
      <c r="BI229" s="23" t="s">
        <v>128</v>
      </c>
      <c r="BJ229" t="s">
        <v>1277</v>
      </c>
      <c r="BK229" s="23" t="s">
        <v>789</v>
      </c>
      <c r="BL229" s="23"/>
    </row>
    <row r="230" spans="1:64" ht="15">
      <c r="A230" s="28">
        <v>346</v>
      </c>
      <c r="B230" s="23" t="s">
        <v>791</v>
      </c>
      <c r="C230" s="28" t="s">
        <v>1608</v>
      </c>
      <c r="D230" s="27" t="s">
        <v>792</v>
      </c>
      <c r="E230" s="42">
        <v>3</v>
      </c>
      <c r="F230" s="25" t="s">
        <v>128</v>
      </c>
      <c r="G230" s="25" t="s">
        <v>128</v>
      </c>
      <c r="H230" s="25" t="s">
        <v>128</v>
      </c>
      <c r="I230" s="29" t="s">
        <v>2453</v>
      </c>
      <c r="J230" s="43" t="s">
        <v>10</v>
      </c>
      <c r="K230" s="27" t="s">
        <v>20</v>
      </c>
      <c r="L230" s="29">
        <v>99.828999999999994</v>
      </c>
      <c r="M230" s="29">
        <v>99.832999999999998</v>
      </c>
      <c r="N230" s="29">
        <v>4.0459193656048571</v>
      </c>
      <c r="O230" s="30">
        <v>2</v>
      </c>
      <c r="P230" s="27" t="s">
        <v>106</v>
      </c>
      <c r="Q230" s="31">
        <v>2</v>
      </c>
      <c r="R230" s="25" t="s">
        <v>2810</v>
      </c>
      <c r="S230" s="25" t="s">
        <v>128</v>
      </c>
      <c r="T230" s="25" t="s">
        <v>4374</v>
      </c>
      <c r="U230" s="25" t="s">
        <v>128</v>
      </c>
      <c r="V230" s="23" t="s">
        <v>1219</v>
      </c>
      <c r="W230" s="23" t="s">
        <v>8</v>
      </c>
      <c r="X230" s="23" t="s">
        <v>8</v>
      </c>
      <c r="Y230" s="23" t="s">
        <v>1301</v>
      </c>
      <c r="Z230" s="23" t="s">
        <v>113</v>
      </c>
      <c r="AA230" s="23" t="s">
        <v>107</v>
      </c>
      <c r="AB230" s="23" t="s">
        <v>2810</v>
      </c>
      <c r="AC230" s="25">
        <v>7.9452054794520555E-2</v>
      </c>
      <c r="AD230" s="32">
        <v>400000000</v>
      </c>
      <c r="AE230" s="33">
        <f>VLOOKUP(J230,Library!A:B,2,0)</f>
        <v>1</v>
      </c>
      <c r="AF230" s="33">
        <f>VLOOKUP(J230,Library!A:G,7,0)</f>
        <v>3</v>
      </c>
      <c r="AG230" s="28">
        <f>VLOOKUP(V230,Library!W:X,2,0)</f>
        <v>4</v>
      </c>
      <c r="AH230" s="28" t="str">
        <f>VLOOKUP(W230,Library!Y:Z,2,0)</f>
        <v>N/A</v>
      </c>
      <c r="AI230" s="28" t="str">
        <f>VLOOKUP(X230,Library!AA:AB,2,0)</f>
        <v>N/A</v>
      </c>
      <c r="AJ230" s="33">
        <f>IF(MAX(AG230,AH230,AI230)=0,VLOOKUP(I230,Library!$J:$P,7,0),MAX(AG230,AH230,AI230))</f>
        <v>4</v>
      </c>
      <c r="AK230" s="33">
        <f t="shared" si="15"/>
        <v>2</v>
      </c>
      <c r="AL230" s="33">
        <f>VLOOKUP(AA230,Library!T:U,2,0)</f>
        <v>1</v>
      </c>
      <c r="AM230" s="34">
        <f t="shared" si="16"/>
        <v>2.35</v>
      </c>
      <c r="AN230" s="33">
        <f t="shared" si="17"/>
        <v>3</v>
      </c>
      <c r="AO230" s="28" t="s">
        <v>136</v>
      </c>
      <c r="AP230" s="25" t="s">
        <v>128</v>
      </c>
      <c r="AQ230" s="28" t="s">
        <v>3210</v>
      </c>
      <c r="AR230" s="28" t="s">
        <v>3211</v>
      </c>
      <c r="AS230" s="28" t="s">
        <v>2307</v>
      </c>
      <c r="AT230" s="23" t="s">
        <v>113</v>
      </c>
      <c r="AU230" s="23" t="s">
        <v>114</v>
      </c>
      <c r="AV230" s="25" t="s">
        <v>128</v>
      </c>
      <c r="AW230" s="25" t="s">
        <v>128</v>
      </c>
      <c r="AX230" s="25" t="s">
        <v>128</v>
      </c>
      <c r="AY230" s="25" t="s">
        <v>128</v>
      </c>
      <c r="AZ230" s="25" t="s">
        <v>128</v>
      </c>
      <c r="BA230" s="25" t="s">
        <v>128</v>
      </c>
      <c r="BB230" s="25" t="s">
        <v>128</v>
      </c>
      <c r="BC230" s="25" t="s">
        <v>128</v>
      </c>
      <c r="BD230" s="25" t="s">
        <v>128</v>
      </c>
      <c r="BE230" s="25" t="s">
        <v>128</v>
      </c>
      <c r="BF230" s="25" t="s">
        <v>128</v>
      </c>
      <c r="BG230" s="25" t="s">
        <v>128</v>
      </c>
      <c r="BH230" s="25" t="s">
        <v>113</v>
      </c>
      <c r="BI230" s="23" t="s">
        <v>128</v>
      </c>
      <c r="BJ230" t="s">
        <v>1277</v>
      </c>
      <c r="BK230" s="23" t="s">
        <v>791</v>
      </c>
      <c r="BL230" s="23"/>
    </row>
    <row r="231" spans="1:64" ht="15">
      <c r="A231" s="28">
        <v>347</v>
      </c>
      <c r="B231" s="23" t="s">
        <v>793</v>
      </c>
      <c r="C231" s="28" t="s">
        <v>1609</v>
      </c>
      <c r="D231" s="27" t="s">
        <v>794</v>
      </c>
      <c r="E231" s="42">
        <v>3</v>
      </c>
      <c r="F231" s="25" t="s">
        <v>128</v>
      </c>
      <c r="G231" s="25" t="s">
        <v>128</v>
      </c>
      <c r="H231" s="25" t="s">
        <v>128</v>
      </c>
      <c r="I231" s="29" t="s">
        <v>2454</v>
      </c>
      <c r="J231" s="43" t="s">
        <v>10</v>
      </c>
      <c r="K231" s="27" t="s">
        <v>20</v>
      </c>
      <c r="L231" s="29">
        <v>99.528999999999996</v>
      </c>
      <c r="M231" s="29">
        <v>99.55</v>
      </c>
      <c r="N231" s="29">
        <v>4.098886353907953</v>
      </c>
      <c r="O231" s="30">
        <v>2</v>
      </c>
      <c r="P231" s="27" t="s">
        <v>106</v>
      </c>
      <c r="Q231" s="31">
        <v>2</v>
      </c>
      <c r="R231" s="25" t="s">
        <v>2811</v>
      </c>
      <c r="S231" s="25" t="s">
        <v>128</v>
      </c>
      <c r="T231" s="25" t="s">
        <v>4374</v>
      </c>
      <c r="U231" s="25" t="s">
        <v>128</v>
      </c>
      <c r="V231" s="23" t="s">
        <v>8</v>
      </c>
      <c r="W231" s="23" t="s">
        <v>1220</v>
      </c>
      <c r="X231" s="23" t="s">
        <v>8</v>
      </c>
      <c r="Y231" s="23" t="s">
        <v>1301</v>
      </c>
      <c r="Z231" s="23" t="s">
        <v>1276</v>
      </c>
      <c r="AA231" s="23" t="s">
        <v>107</v>
      </c>
      <c r="AB231" s="23" t="s">
        <v>2811</v>
      </c>
      <c r="AC231" s="25">
        <v>0.21369863013698631</v>
      </c>
      <c r="AD231" s="32">
        <v>500000000</v>
      </c>
      <c r="AE231" s="33">
        <f>VLOOKUP(J231,Library!A:B,2,0)</f>
        <v>1</v>
      </c>
      <c r="AF231" s="33">
        <f>VLOOKUP(J231,Library!A:G,7,0)</f>
        <v>3</v>
      </c>
      <c r="AG231" s="28" t="str">
        <f>VLOOKUP(V231,Library!W:X,2,0)</f>
        <v>N/A</v>
      </c>
      <c r="AH231" s="28">
        <f>VLOOKUP(W231,Library!Y:Z,2,0)</f>
        <v>4</v>
      </c>
      <c r="AI231" s="28" t="str">
        <f>VLOOKUP(X231,Library!AA:AB,2,0)</f>
        <v>N/A</v>
      </c>
      <c r="AJ231" s="33">
        <f>IF(MAX(AG231,AH231,AI231)=0,VLOOKUP(I231,Library!$J:$P,7,0),MAX(AG231,AH231,AI231))</f>
        <v>4</v>
      </c>
      <c r="AK231" s="33">
        <f t="shared" si="15"/>
        <v>2</v>
      </c>
      <c r="AL231" s="33">
        <f>VLOOKUP(AA231,Library!T:U,2,0)</f>
        <v>1</v>
      </c>
      <c r="AM231" s="34">
        <f t="shared" si="16"/>
        <v>2.35</v>
      </c>
      <c r="AN231" s="33">
        <f t="shared" si="17"/>
        <v>3</v>
      </c>
      <c r="AO231" s="28" t="s">
        <v>136</v>
      </c>
      <c r="AP231" s="25" t="s">
        <v>128</v>
      </c>
      <c r="AQ231" s="28" t="s">
        <v>3210</v>
      </c>
      <c r="AR231" s="28" t="s">
        <v>3212</v>
      </c>
      <c r="AS231" s="28" t="s">
        <v>2308</v>
      </c>
      <c r="AT231" s="23" t="s">
        <v>113</v>
      </c>
      <c r="AU231" s="23" t="s">
        <v>114</v>
      </c>
      <c r="AV231" s="25" t="s">
        <v>128</v>
      </c>
      <c r="AW231" s="25" t="s">
        <v>128</v>
      </c>
      <c r="AX231" s="25" t="s">
        <v>128</v>
      </c>
      <c r="AY231" s="25" t="s">
        <v>128</v>
      </c>
      <c r="AZ231" s="25" t="s">
        <v>128</v>
      </c>
      <c r="BA231" s="25" t="s">
        <v>128</v>
      </c>
      <c r="BB231" s="25" t="s">
        <v>128</v>
      </c>
      <c r="BC231" s="25" t="s">
        <v>128</v>
      </c>
      <c r="BD231" s="25" t="s">
        <v>128</v>
      </c>
      <c r="BE231" s="25" t="s">
        <v>128</v>
      </c>
      <c r="BF231" s="25" t="s">
        <v>128</v>
      </c>
      <c r="BG231" s="25" t="s">
        <v>128</v>
      </c>
      <c r="BH231" s="25" t="s">
        <v>113</v>
      </c>
      <c r="BI231" s="23" t="s">
        <v>128</v>
      </c>
      <c r="BJ231" t="s">
        <v>1277</v>
      </c>
      <c r="BK231" s="23" t="s">
        <v>793</v>
      </c>
      <c r="BL231" s="23"/>
    </row>
    <row r="232" spans="1:64" ht="15">
      <c r="A232" s="28">
        <v>349</v>
      </c>
      <c r="B232" s="23" t="s">
        <v>796</v>
      </c>
      <c r="C232" s="28" t="s">
        <v>1610</v>
      </c>
      <c r="D232" s="27" t="s">
        <v>795</v>
      </c>
      <c r="E232" s="42">
        <v>2</v>
      </c>
      <c r="F232" s="25" t="s">
        <v>128</v>
      </c>
      <c r="G232" s="25" t="s">
        <v>128</v>
      </c>
      <c r="H232" s="25" t="s">
        <v>128</v>
      </c>
      <c r="I232" s="29" t="s">
        <v>2455</v>
      </c>
      <c r="J232" s="43" t="s">
        <v>10</v>
      </c>
      <c r="K232" s="27" t="s">
        <v>20</v>
      </c>
      <c r="L232" s="29">
        <v>99.861000000000004</v>
      </c>
      <c r="M232" s="29">
        <v>99.884</v>
      </c>
      <c r="N232" s="29">
        <v>3.9938354919131016</v>
      </c>
      <c r="O232" s="30">
        <v>3.625</v>
      </c>
      <c r="P232" s="27" t="s">
        <v>106</v>
      </c>
      <c r="Q232" s="31">
        <v>2</v>
      </c>
      <c r="R232" s="25" t="s">
        <v>2812</v>
      </c>
      <c r="S232" s="25" t="s">
        <v>128</v>
      </c>
      <c r="T232" s="25" t="s">
        <v>4374</v>
      </c>
      <c r="U232" s="25" t="s">
        <v>128</v>
      </c>
      <c r="V232" s="23" t="s">
        <v>76</v>
      </c>
      <c r="W232" s="23" t="s">
        <v>1191</v>
      </c>
      <c r="X232" s="23" t="s">
        <v>76</v>
      </c>
      <c r="Y232" s="23" t="s">
        <v>1301</v>
      </c>
      <c r="Z232" s="23" t="s">
        <v>113</v>
      </c>
      <c r="AA232" s="23" t="s">
        <v>107</v>
      </c>
      <c r="AB232" s="23" t="s">
        <v>2812</v>
      </c>
      <c r="AC232" s="25">
        <v>0.29041095890410956</v>
      </c>
      <c r="AD232" s="32">
        <v>300000000</v>
      </c>
      <c r="AE232" s="33">
        <f>VLOOKUP(J232,Library!A:B,2,0)</f>
        <v>1</v>
      </c>
      <c r="AF232" s="33">
        <f>VLOOKUP(J232,Library!A:G,7,0)</f>
        <v>3</v>
      </c>
      <c r="AG232" s="28">
        <f>VLOOKUP(V232,Library!W:X,2,0)</f>
        <v>3</v>
      </c>
      <c r="AH232" s="28" t="str">
        <f>VLOOKUP(W232,Library!Y:Z,2,0)</f>
        <v>N/A</v>
      </c>
      <c r="AI232" s="28">
        <f>VLOOKUP(X232,Library!AA:AB,2,0)</f>
        <v>3</v>
      </c>
      <c r="AJ232" s="33">
        <f>IF(MAX(AG232,AH232,AI232)=0,VLOOKUP(I232,Library!$J:$P,7,0),MAX(AG232,AH232,AI232))</f>
        <v>3</v>
      </c>
      <c r="AK232" s="33">
        <f t="shared" si="15"/>
        <v>2</v>
      </c>
      <c r="AL232" s="33">
        <f>VLOOKUP(AA232,Library!T:U,2,0)</f>
        <v>1</v>
      </c>
      <c r="AM232" s="34">
        <f t="shared" si="16"/>
        <v>2.1</v>
      </c>
      <c r="AN232" s="33">
        <f t="shared" si="17"/>
        <v>2</v>
      </c>
      <c r="AO232" s="28" t="s">
        <v>127</v>
      </c>
      <c r="AP232" s="25" t="s">
        <v>128</v>
      </c>
      <c r="AQ232" s="28" t="s">
        <v>110</v>
      </c>
      <c r="AR232" s="28" t="s">
        <v>3213</v>
      </c>
      <c r="AS232" s="28" t="s">
        <v>2309</v>
      </c>
      <c r="AT232" s="23" t="s">
        <v>113</v>
      </c>
      <c r="AU232" s="23" t="s">
        <v>114</v>
      </c>
      <c r="AV232" s="25" t="s">
        <v>128</v>
      </c>
      <c r="AW232" s="25" t="s">
        <v>128</v>
      </c>
      <c r="AX232" s="25" t="s">
        <v>128</v>
      </c>
      <c r="AY232" s="25" t="s">
        <v>128</v>
      </c>
      <c r="AZ232" s="25" t="s">
        <v>128</v>
      </c>
      <c r="BA232" s="25" t="s">
        <v>128</v>
      </c>
      <c r="BB232" s="25" t="s">
        <v>128</v>
      </c>
      <c r="BC232" s="25" t="s">
        <v>128</v>
      </c>
      <c r="BD232" s="25" t="s">
        <v>128</v>
      </c>
      <c r="BE232" s="25" t="s">
        <v>128</v>
      </c>
      <c r="BF232" s="25" t="s">
        <v>128</v>
      </c>
      <c r="BG232" s="25" t="s">
        <v>128</v>
      </c>
      <c r="BH232" s="25" t="s">
        <v>3625</v>
      </c>
      <c r="BI232" s="23" t="s">
        <v>128</v>
      </c>
      <c r="BJ232" t="s">
        <v>1277</v>
      </c>
      <c r="BK232" s="23" t="s">
        <v>796</v>
      </c>
      <c r="BL232" s="23"/>
    </row>
    <row r="233" spans="1:64" ht="15">
      <c r="A233" s="28">
        <v>352</v>
      </c>
      <c r="B233" s="23" t="s">
        <v>798</v>
      </c>
      <c r="C233" s="28" t="s">
        <v>1611</v>
      </c>
      <c r="D233" s="27" t="s">
        <v>797</v>
      </c>
      <c r="E233" s="42">
        <v>3</v>
      </c>
      <c r="F233" s="25" t="s">
        <v>128</v>
      </c>
      <c r="G233" s="25" t="s">
        <v>128</v>
      </c>
      <c r="H233" s="25" t="s">
        <v>128</v>
      </c>
      <c r="I233" s="29" t="s">
        <v>2456</v>
      </c>
      <c r="J233" s="43" t="s">
        <v>10</v>
      </c>
      <c r="K233" s="27" t="s">
        <v>20</v>
      </c>
      <c r="L233" s="29">
        <v>100.014</v>
      </c>
      <c r="M233" s="29">
        <v>100.15</v>
      </c>
      <c r="N233" s="29">
        <v>4.1994082218531688</v>
      </c>
      <c r="O233" s="30">
        <v>4.25</v>
      </c>
      <c r="P233" s="27" t="s">
        <v>106</v>
      </c>
      <c r="Q233" s="31">
        <v>2</v>
      </c>
      <c r="R233" s="25" t="s">
        <v>4392</v>
      </c>
      <c r="S233" s="25" t="s">
        <v>128</v>
      </c>
      <c r="T233" s="25" t="s">
        <v>4374</v>
      </c>
      <c r="U233" s="25" t="s">
        <v>128</v>
      </c>
      <c r="V233" s="23" t="s">
        <v>8</v>
      </c>
      <c r="W233" s="23" t="s">
        <v>1225</v>
      </c>
      <c r="X233" s="23" t="s">
        <v>8</v>
      </c>
      <c r="Y233" s="23" t="s">
        <v>1301</v>
      </c>
      <c r="Z233" s="23" t="s">
        <v>1276</v>
      </c>
      <c r="AA233" s="23" t="s">
        <v>107</v>
      </c>
      <c r="AB233" s="23" t="s">
        <v>2813</v>
      </c>
      <c r="AC233" s="25">
        <v>3.3178082191780822</v>
      </c>
      <c r="AD233" s="32">
        <v>300000000</v>
      </c>
      <c r="AE233" s="33">
        <f>VLOOKUP(J233,Library!A:B,2,0)</f>
        <v>1</v>
      </c>
      <c r="AF233" s="33">
        <f>VLOOKUP(J233,Library!A:G,7,0)</f>
        <v>3</v>
      </c>
      <c r="AG233" s="28" t="str">
        <f>VLOOKUP(V233,Library!W:X,2,0)</f>
        <v>N/A</v>
      </c>
      <c r="AH233" s="28">
        <f>VLOOKUP(W233,Library!Y:Z,2,0)</f>
        <v>4</v>
      </c>
      <c r="AI233" s="28" t="str">
        <f>VLOOKUP(X233,Library!AA:AB,2,0)</f>
        <v>N/A</v>
      </c>
      <c r="AJ233" s="33">
        <f>IF(MAX(AG233,AH233,AI233)=0,VLOOKUP(I233,Library!$J:$P,7,0),MAX(AG233,AH233,AI233))</f>
        <v>4</v>
      </c>
      <c r="AK233" s="33">
        <f t="shared" si="15"/>
        <v>3</v>
      </c>
      <c r="AL233" s="33">
        <f>VLOOKUP(AA233,Library!T:U,2,0)</f>
        <v>1</v>
      </c>
      <c r="AM233" s="34">
        <f t="shared" si="16"/>
        <v>2.4500000000000002</v>
      </c>
      <c r="AN233" s="33">
        <f t="shared" si="17"/>
        <v>3</v>
      </c>
      <c r="AO233" s="28" t="s">
        <v>173</v>
      </c>
      <c r="AP233" s="25" t="s">
        <v>128</v>
      </c>
      <c r="AQ233" s="28" t="s">
        <v>3215</v>
      </c>
      <c r="AR233" s="28" t="s">
        <v>3216</v>
      </c>
      <c r="AS233" s="28" t="s">
        <v>2310</v>
      </c>
      <c r="AT233" s="23" t="s">
        <v>113</v>
      </c>
      <c r="AU233" s="23" t="s">
        <v>114</v>
      </c>
      <c r="AV233" s="25" t="s">
        <v>128</v>
      </c>
      <c r="AW233" s="25" t="s">
        <v>128</v>
      </c>
      <c r="AX233" s="25" t="s">
        <v>128</v>
      </c>
      <c r="AY233" s="25" t="s">
        <v>128</v>
      </c>
      <c r="AZ233" s="25" t="s">
        <v>128</v>
      </c>
      <c r="BA233" s="25" t="s">
        <v>128</v>
      </c>
      <c r="BB233" s="25" t="s">
        <v>128</v>
      </c>
      <c r="BC233" s="25" t="s">
        <v>128</v>
      </c>
      <c r="BD233" s="25" t="s">
        <v>128</v>
      </c>
      <c r="BE233" s="25" t="s">
        <v>128</v>
      </c>
      <c r="BF233" s="25" t="s">
        <v>128</v>
      </c>
      <c r="BG233" s="25" t="s">
        <v>128</v>
      </c>
      <c r="BH233" s="25" t="s">
        <v>113</v>
      </c>
      <c r="BI233" s="23" t="s">
        <v>128</v>
      </c>
      <c r="BJ233" t="s">
        <v>1277</v>
      </c>
      <c r="BK233" s="23" t="s">
        <v>798</v>
      </c>
      <c r="BL233" s="23"/>
    </row>
    <row r="234" spans="1:64" ht="15">
      <c r="A234" s="28">
        <v>353</v>
      </c>
      <c r="B234" s="23" t="s">
        <v>799</v>
      </c>
      <c r="C234" s="28" t="s">
        <v>1612</v>
      </c>
      <c r="D234" s="27" t="s">
        <v>797</v>
      </c>
      <c r="E234" s="42">
        <v>3</v>
      </c>
      <c r="F234" s="25" t="s">
        <v>128</v>
      </c>
      <c r="G234" s="25" t="s">
        <v>128</v>
      </c>
      <c r="H234" s="25" t="s">
        <v>128</v>
      </c>
      <c r="I234" s="29" t="s">
        <v>2456</v>
      </c>
      <c r="J234" s="43" t="s">
        <v>10</v>
      </c>
      <c r="K234" s="27" t="s">
        <v>20</v>
      </c>
      <c r="L234" s="29">
        <v>92.89</v>
      </c>
      <c r="M234" s="29">
        <v>92.963999999999999</v>
      </c>
      <c r="N234" s="29">
        <v>4.5213051106463196</v>
      </c>
      <c r="O234" s="30">
        <v>2.95</v>
      </c>
      <c r="P234" s="27" t="s">
        <v>106</v>
      </c>
      <c r="Q234" s="31">
        <v>2</v>
      </c>
      <c r="R234" s="25" t="s">
        <v>630</v>
      </c>
      <c r="S234" s="25" t="s">
        <v>128</v>
      </c>
      <c r="T234" s="25" t="s">
        <v>4374</v>
      </c>
      <c r="U234" s="25" t="s">
        <v>128</v>
      </c>
      <c r="V234" s="23" t="s">
        <v>8</v>
      </c>
      <c r="W234" s="23" t="s">
        <v>1225</v>
      </c>
      <c r="X234" s="23" t="s">
        <v>8</v>
      </c>
      <c r="Y234" s="23" t="s">
        <v>1301</v>
      </c>
      <c r="Z234" s="23" t="s">
        <v>1276</v>
      </c>
      <c r="AA234" s="23" t="s">
        <v>107</v>
      </c>
      <c r="AB234" s="23" t="s">
        <v>2814</v>
      </c>
      <c r="AC234" s="25">
        <v>5.065753424657534</v>
      </c>
      <c r="AD234" s="32">
        <v>250000000</v>
      </c>
      <c r="AE234" s="33">
        <f>VLOOKUP(J234,Library!A:B,2,0)</f>
        <v>1</v>
      </c>
      <c r="AF234" s="33">
        <f>VLOOKUP(J234,Library!A:G,7,0)</f>
        <v>3</v>
      </c>
      <c r="AG234" s="28" t="str">
        <f>VLOOKUP(V234,Library!W:X,2,0)</f>
        <v>N/A</v>
      </c>
      <c r="AH234" s="28">
        <f>VLOOKUP(W234,Library!Y:Z,2,0)</f>
        <v>4</v>
      </c>
      <c r="AI234" s="28" t="str">
        <f>VLOOKUP(X234,Library!AA:AB,2,0)</f>
        <v>N/A</v>
      </c>
      <c r="AJ234" s="33">
        <f>IF(MAX(AG234,AH234,AI234)=0,VLOOKUP(I234,Library!$J:$P,7,0),MAX(AG234,AH234,AI234))</f>
        <v>4</v>
      </c>
      <c r="AK234" s="33">
        <f t="shared" si="15"/>
        <v>4</v>
      </c>
      <c r="AL234" s="33">
        <f>VLOOKUP(AA234,Library!T:U,2,0)</f>
        <v>1</v>
      </c>
      <c r="AM234" s="34">
        <f t="shared" si="16"/>
        <v>2.5499999999999998</v>
      </c>
      <c r="AN234" s="33">
        <f t="shared" si="17"/>
        <v>3</v>
      </c>
      <c r="AO234" s="28" t="s">
        <v>173</v>
      </c>
      <c r="AP234" s="25" t="s">
        <v>128</v>
      </c>
      <c r="AQ234" s="28" t="s">
        <v>3215</v>
      </c>
      <c r="AR234" s="28" t="s">
        <v>3216</v>
      </c>
      <c r="AS234" s="28" t="s">
        <v>2310</v>
      </c>
      <c r="AT234" s="23" t="s">
        <v>113</v>
      </c>
      <c r="AU234" s="23" t="s">
        <v>114</v>
      </c>
      <c r="AV234" s="25" t="s">
        <v>128</v>
      </c>
      <c r="AW234" s="25" t="s">
        <v>128</v>
      </c>
      <c r="AX234" s="25" t="s">
        <v>128</v>
      </c>
      <c r="AY234" s="25" t="s">
        <v>128</v>
      </c>
      <c r="AZ234" s="25" t="s">
        <v>128</v>
      </c>
      <c r="BA234" s="25" t="s">
        <v>128</v>
      </c>
      <c r="BB234" s="25" t="s">
        <v>128</v>
      </c>
      <c r="BC234" s="25" t="s">
        <v>128</v>
      </c>
      <c r="BD234" s="25" t="s">
        <v>128</v>
      </c>
      <c r="BE234" s="25" t="s">
        <v>128</v>
      </c>
      <c r="BF234" s="25" t="s">
        <v>128</v>
      </c>
      <c r="BG234" s="25" t="s">
        <v>128</v>
      </c>
      <c r="BH234" s="25" t="s">
        <v>113</v>
      </c>
      <c r="BI234" s="23" t="s">
        <v>128</v>
      </c>
      <c r="BJ234" t="s">
        <v>1277</v>
      </c>
      <c r="BK234" s="23" t="s">
        <v>799</v>
      </c>
      <c r="BL234" s="23"/>
    </row>
    <row r="235" spans="1:64" ht="15">
      <c r="A235" s="28">
        <v>354</v>
      </c>
      <c r="B235" s="23" t="s">
        <v>800</v>
      </c>
      <c r="C235" s="28" t="s">
        <v>1613</v>
      </c>
      <c r="D235" s="27" t="s">
        <v>801</v>
      </c>
      <c r="E235" s="42">
        <v>3</v>
      </c>
      <c r="F235" s="25" t="s">
        <v>128</v>
      </c>
      <c r="G235" s="25" t="s">
        <v>128</v>
      </c>
      <c r="H235" s="25" t="s">
        <v>128</v>
      </c>
      <c r="I235" s="29" t="s">
        <v>2457</v>
      </c>
      <c r="J235" s="43" t="s">
        <v>10</v>
      </c>
      <c r="K235" s="27" t="s">
        <v>20</v>
      </c>
      <c r="L235" s="29">
        <v>98.903999999999996</v>
      </c>
      <c r="M235" s="29">
        <v>98.945999999999998</v>
      </c>
      <c r="N235" s="29">
        <v>4.2116794216828737</v>
      </c>
      <c r="O235" s="30">
        <v>1.8</v>
      </c>
      <c r="P235" s="27" t="s">
        <v>106</v>
      </c>
      <c r="Q235" s="31">
        <v>2</v>
      </c>
      <c r="R235" s="25" t="s">
        <v>2653</v>
      </c>
      <c r="S235" s="25" t="s">
        <v>128</v>
      </c>
      <c r="T235" s="25" t="s">
        <v>4374</v>
      </c>
      <c r="U235" s="25" t="s">
        <v>128</v>
      </c>
      <c r="V235" s="23" t="s">
        <v>1224</v>
      </c>
      <c r="W235" s="23" t="s">
        <v>1225</v>
      </c>
      <c r="X235" s="23" t="s">
        <v>8</v>
      </c>
      <c r="Y235" s="23" t="s">
        <v>1301</v>
      </c>
      <c r="Z235" s="23" t="s">
        <v>1276</v>
      </c>
      <c r="AA235" s="23" t="s">
        <v>107</v>
      </c>
      <c r="AB235" s="23" t="s">
        <v>2653</v>
      </c>
      <c r="AC235" s="25">
        <v>0.44383561643835617</v>
      </c>
      <c r="AD235" s="32">
        <v>500000000</v>
      </c>
      <c r="AE235" s="33">
        <f>VLOOKUP(J235,Library!A:B,2,0)</f>
        <v>1</v>
      </c>
      <c r="AF235" s="33">
        <f>VLOOKUP(J235,Library!A:G,7,0)</f>
        <v>3</v>
      </c>
      <c r="AG235" s="28">
        <f>VLOOKUP(V235,Library!W:X,2,0)</f>
        <v>4</v>
      </c>
      <c r="AH235" s="28">
        <f>VLOOKUP(W235,Library!Y:Z,2,0)</f>
        <v>4</v>
      </c>
      <c r="AI235" s="28" t="str">
        <f>VLOOKUP(X235,Library!AA:AB,2,0)</f>
        <v>N/A</v>
      </c>
      <c r="AJ235" s="33">
        <f>IF(MAX(AG235,AH235,AI235)=0,VLOOKUP(I235,Library!$J:$P,7,0),MAX(AG235,AH235,AI235))</f>
        <v>4</v>
      </c>
      <c r="AK235" s="33">
        <f t="shared" si="15"/>
        <v>2</v>
      </c>
      <c r="AL235" s="33">
        <f>VLOOKUP(AA235,Library!T:U,2,0)</f>
        <v>1</v>
      </c>
      <c r="AM235" s="34">
        <f t="shared" si="16"/>
        <v>2.35</v>
      </c>
      <c r="AN235" s="33">
        <f t="shared" si="17"/>
        <v>3</v>
      </c>
      <c r="AO235" s="28" t="s">
        <v>136</v>
      </c>
      <c r="AP235" s="25" t="s">
        <v>128</v>
      </c>
      <c r="AQ235" s="28" t="s">
        <v>3217</v>
      </c>
      <c r="AR235" s="28" t="s">
        <v>3218</v>
      </c>
      <c r="AS235" s="28" t="s">
        <v>2311</v>
      </c>
      <c r="AT235" s="23" t="s">
        <v>113</v>
      </c>
      <c r="AU235" s="23" t="s">
        <v>114</v>
      </c>
      <c r="AV235" s="25" t="s">
        <v>128</v>
      </c>
      <c r="AW235" s="25" t="s">
        <v>128</v>
      </c>
      <c r="AX235" s="25" t="s">
        <v>128</v>
      </c>
      <c r="AY235" s="25" t="s">
        <v>128</v>
      </c>
      <c r="AZ235" s="25" t="s">
        <v>128</v>
      </c>
      <c r="BA235" s="25" t="s">
        <v>128</v>
      </c>
      <c r="BB235" s="25" t="s">
        <v>128</v>
      </c>
      <c r="BC235" s="25" t="s">
        <v>128</v>
      </c>
      <c r="BD235" s="25" t="s">
        <v>128</v>
      </c>
      <c r="BE235" s="25" t="s">
        <v>128</v>
      </c>
      <c r="BF235" s="25" t="s">
        <v>128</v>
      </c>
      <c r="BG235" s="25" t="s">
        <v>128</v>
      </c>
      <c r="BH235" s="25" t="s">
        <v>113</v>
      </c>
      <c r="BI235" s="23" t="s">
        <v>128</v>
      </c>
      <c r="BJ235" t="s">
        <v>1277</v>
      </c>
      <c r="BK235" s="23" t="s">
        <v>800</v>
      </c>
      <c r="BL235" s="23"/>
    </row>
    <row r="236" spans="1:64" ht="15">
      <c r="A236" s="28">
        <v>355</v>
      </c>
      <c r="B236" s="23" t="s">
        <v>802</v>
      </c>
      <c r="C236" s="28" t="s">
        <v>1614</v>
      </c>
      <c r="D236" s="27" t="s">
        <v>803</v>
      </c>
      <c r="E236" s="42">
        <v>3</v>
      </c>
      <c r="F236" s="25" t="s">
        <v>128</v>
      </c>
      <c r="G236" s="25" t="s">
        <v>128</v>
      </c>
      <c r="H236" s="25" t="s">
        <v>128</v>
      </c>
      <c r="I236" s="29" t="s">
        <v>2458</v>
      </c>
      <c r="J236" s="43" t="s">
        <v>10</v>
      </c>
      <c r="K236" s="27" t="s">
        <v>20</v>
      </c>
      <c r="L236" s="29">
        <v>100.006</v>
      </c>
      <c r="M236" s="29">
        <v>100.05500000000001</v>
      </c>
      <c r="N236" s="29">
        <v>4.1827967877367032</v>
      </c>
      <c r="O236" s="30">
        <v>4.5</v>
      </c>
      <c r="P236" s="27" t="s">
        <v>106</v>
      </c>
      <c r="Q236" s="31">
        <v>2</v>
      </c>
      <c r="R236" s="25" t="s">
        <v>2815</v>
      </c>
      <c r="S236" s="25" t="s">
        <v>128</v>
      </c>
      <c r="T236" s="25" t="s">
        <v>4374</v>
      </c>
      <c r="U236" s="25" t="s">
        <v>128</v>
      </c>
      <c r="V236" s="23" t="s">
        <v>8</v>
      </c>
      <c r="W236" s="23" t="s">
        <v>1225</v>
      </c>
      <c r="X236" s="23" t="s">
        <v>1219</v>
      </c>
      <c r="Y236" s="23" t="s">
        <v>1301</v>
      </c>
      <c r="Z236" s="23" t="s">
        <v>113</v>
      </c>
      <c r="AA236" s="23" t="s">
        <v>107</v>
      </c>
      <c r="AB236" s="23" t="s">
        <v>2815</v>
      </c>
      <c r="AC236" s="25">
        <v>0.21095890410958903</v>
      </c>
      <c r="AD236" s="32">
        <v>300000000</v>
      </c>
      <c r="AE236" s="33">
        <f>VLOOKUP(J236,Library!A:B,2,0)</f>
        <v>1</v>
      </c>
      <c r="AF236" s="33">
        <f>VLOOKUP(J236,Library!A:G,7,0)</f>
        <v>3</v>
      </c>
      <c r="AG236" s="28" t="str">
        <f>VLOOKUP(V236,Library!W:X,2,0)</f>
        <v>N/A</v>
      </c>
      <c r="AH236" s="28">
        <f>VLOOKUP(W236,Library!Y:Z,2,0)</f>
        <v>4</v>
      </c>
      <c r="AI236" s="28">
        <f>VLOOKUP(X236,Library!AA:AB,2,0)</f>
        <v>4</v>
      </c>
      <c r="AJ236" s="33">
        <f>IF(MAX(AG236,AH236,AI236)=0,VLOOKUP(I236,Library!$J:$P,7,0),MAX(AG236,AH236,AI236))</f>
        <v>4</v>
      </c>
      <c r="AK236" s="33">
        <f t="shared" si="15"/>
        <v>2</v>
      </c>
      <c r="AL236" s="33">
        <f>VLOOKUP(AA236,Library!T:U,2,0)</f>
        <v>1</v>
      </c>
      <c r="AM236" s="34">
        <f t="shared" si="16"/>
        <v>2.35</v>
      </c>
      <c r="AN236" s="33">
        <f t="shared" si="17"/>
        <v>3</v>
      </c>
      <c r="AO236" s="28" t="s">
        <v>127</v>
      </c>
      <c r="AP236" s="25" t="s">
        <v>128</v>
      </c>
      <c r="AQ236" s="28" t="s">
        <v>3219</v>
      </c>
      <c r="AR236" s="28" t="s">
        <v>3220</v>
      </c>
      <c r="AS236" s="28" t="s">
        <v>2312</v>
      </c>
      <c r="AT236" s="23" t="s">
        <v>113</v>
      </c>
      <c r="AU236" s="23" t="s">
        <v>114</v>
      </c>
      <c r="AV236" s="25" t="s">
        <v>128</v>
      </c>
      <c r="AW236" s="25" t="s">
        <v>128</v>
      </c>
      <c r="AX236" s="25" t="s">
        <v>128</v>
      </c>
      <c r="AY236" s="25" t="s">
        <v>128</v>
      </c>
      <c r="AZ236" s="25" t="s">
        <v>128</v>
      </c>
      <c r="BA236" s="25" t="s">
        <v>128</v>
      </c>
      <c r="BB236" s="25" t="s">
        <v>128</v>
      </c>
      <c r="BC236" s="25" t="s">
        <v>128</v>
      </c>
      <c r="BD236" s="25" t="s">
        <v>128</v>
      </c>
      <c r="BE236" s="25" t="s">
        <v>128</v>
      </c>
      <c r="BF236" s="25" t="s">
        <v>128</v>
      </c>
      <c r="BG236" s="25" t="s">
        <v>128</v>
      </c>
      <c r="BH236" s="25" t="s">
        <v>113</v>
      </c>
      <c r="BI236" s="23" t="s">
        <v>128</v>
      </c>
      <c r="BJ236" t="s">
        <v>1277</v>
      </c>
      <c r="BK236" s="23" t="s">
        <v>802</v>
      </c>
      <c r="BL236" s="23"/>
    </row>
    <row r="237" spans="1:64" ht="15">
      <c r="A237" s="28">
        <v>358</v>
      </c>
      <c r="B237" s="23" t="s">
        <v>805</v>
      </c>
      <c r="C237" s="28" t="s">
        <v>1615</v>
      </c>
      <c r="D237" s="27" t="s">
        <v>804</v>
      </c>
      <c r="E237" s="42">
        <v>3</v>
      </c>
      <c r="F237" s="25" t="s">
        <v>128</v>
      </c>
      <c r="G237" s="25" t="s">
        <v>128</v>
      </c>
      <c r="H237" s="25" t="s">
        <v>128</v>
      </c>
      <c r="I237" s="29" t="s">
        <v>2460</v>
      </c>
      <c r="J237" s="43" t="s">
        <v>10</v>
      </c>
      <c r="K237" s="27" t="s">
        <v>20</v>
      </c>
      <c r="L237" s="29">
        <v>100.289</v>
      </c>
      <c r="M237" s="29">
        <v>100.32899999999999</v>
      </c>
      <c r="N237" s="29">
        <v>4.1889473849852656</v>
      </c>
      <c r="O237" s="30">
        <v>4.375</v>
      </c>
      <c r="P237" s="27" t="s">
        <v>106</v>
      </c>
      <c r="Q237" s="31">
        <v>2</v>
      </c>
      <c r="R237" s="25" t="s">
        <v>4424</v>
      </c>
      <c r="S237" s="25" t="s">
        <v>128</v>
      </c>
      <c r="T237" s="25" t="s">
        <v>4374</v>
      </c>
      <c r="U237" s="25" t="s">
        <v>128</v>
      </c>
      <c r="V237" s="23" t="s">
        <v>8</v>
      </c>
      <c r="W237" s="23" t="s">
        <v>1229</v>
      </c>
      <c r="X237" s="23" t="s">
        <v>1219</v>
      </c>
      <c r="Y237" s="23" t="s">
        <v>1301</v>
      </c>
      <c r="Z237" s="23" t="s">
        <v>1276</v>
      </c>
      <c r="AA237" s="23" t="s">
        <v>107</v>
      </c>
      <c r="AB237" s="23" t="s">
        <v>2816</v>
      </c>
      <c r="AC237" s="25">
        <v>1.8821917808219177</v>
      </c>
      <c r="AD237" s="32">
        <v>1000000000</v>
      </c>
      <c r="AE237" s="33">
        <f>VLOOKUP(J237,Library!A:B,2,0)</f>
        <v>1</v>
      </c>
      <c r="AF237" s="33">
        <f>VLOOKUP(J237,Library!A:G,7,0)</f>
        <v>3</v>
      </c>
      <c r="AG237" s="28" t="str">
        <f>VLOOKUP(V237,Library!W:X,2,0)</f>
        <v>N/A</v>
      </c>
      <c r="AH237" s="28">
        <f>VLOOKUP(W237,Library!Y:Z,2,0)</f>
        <v>4</v>
      </c>
      <c r="AI237" s="28">
        <f>VLOOKUP(X237,Library!AA:AB,2,0)</f>
        <v>4</v>
      </c>
      <c r="AJ237" s="33">
        <f>IF(MAX(AG237,AH237,AI237)=0,VLOOKUP(I237,Library!$J:$P,7,0),MAX(AG237,AH237,AI237))</f>
        <v>4</v>
      </c>
      <c r="AK237" s="33">
        <f t="shared" si="15"/>
        <v>3</v>
      </c>
      <c r="AL237" s="33">
        <f>VLOOKUP(AA237,Library!T:U,2,0)</f>
        <v>1</v>
      </c>
      <c r="AM237" s="34">
        <f t="shared" si="16"/>
        <v>2.4500000000000002</v>
      </c>
      <c r="AN237" s="33">
        <f t="shared" si="17"/>
        <v>3</v>
      </c>
      <c r="AO237" s="28" t="s">
        <v>127</v>
      </c>
      <c r="AP237" s="25" t="s">
        <v>128</v>
      </c>
      <c r="AQ237" s="28" t="s">
        <v>110</v>
      </c>
      <c r="AR237" s="28" t="s">
        <v>3221</v>
      </c>
      <c r="AS237" s="28" t="s">
        <v>2313</v>
      </c>
      <c r="AT237" s="23" t="s">
        <v>113</v>
      </c>
      <c r="AU237" s="23" t="s">
        <v>114</v>
      </c>
      <c r="AV237" s="25" t="s">
        <v>128</v>
      </c>
      <c r="AW237" s="25" t="s">
        <v>128</v>
      </c>
      <c r="AX237" s="25" t="s">
        <v>128</v>
      </c>
      <c r="AY237" s="25" t="s">
        <v>128</v>
      </c>
      <c r="AZ237" s="25" t="s">
        <v>128</v>
      </c>
      <c r="BA237" s="25" t="s">
        <v>128</v>
      </c>
      <c r="BB237" s="25" t="s">
        <v>128</v>
      </c>
      <c r="BC237" s="25" t="s">
        <v>128</v>
      </c>
      <c r="BD237" s="25" t="s">
        <v>128</v>
      </c>
      <c r="BE237" s="25" t="s">
        <v>128</v>
      </c>
      <c r="BF237" s="25" t="s">
        <v>128</v>
      </c>
      <c r="BG237" s="25" t="s">
        <v>128</v>
      </c>
      <c r="BH237" s="25" t="s">
        <v>3626</v>
      </c>
      <c r="BI237" s="23" t="s">
        <v>128</v>
      </c>
      <c r="BJ237" t="s">
        <v>1277</v>
      </c>
      <c r="BK237" s="23" t="s">
        <v>805</v>
      </c>
      <c r="BL237" s="23"/>
    </row>
    <row r="238" spans="1:64" ht="15">
      <c r="A238" s="28">
        <v>359</v>
      </c>
      <c r="B238" s="23" t="s">
        <v>806</v>
      </c>
      <c r="C238" s="28" t="s">
        <v>1616</v>
      </c>
      <c r="D238" s="27" t="s">
        <v>804</v>
      </c>
      <c r="E238" s="42">
        <v>3</v>
      </c>
      <c r="F238" s="25" t="s">
        <v>128</v>
      </c>
      <c r="G238" s="25" t="s">
        <v>128</v>
      </c>
      <c r="H238" s="25" t="s">
        <v>128</v>
      </c>
      <c r="I238" s="29" t="s">
        <v>2459</v>
      </c>
      <c r="J238" s="43" t="s">
        <v>10</v>
      </c>
      <c r="K238" s="27" t="s">
        <v>20</v>
      </c>
      <c r="L238" s="29">
        <v>100.729</v>
      </c>
      <c r="M238" s="29">
        <v>100.782</v>
      </c>
      <c r="N238" s="29">
        <v>4.2289063066106234</v>
      </c>
      <c r="O238" s="30">
        <v>4.5</v>
      </c>
      <c r="P238" s="27" t="s">
        <v>106</v>
      </c>
      <c r="Q238" s="31">
        <v>2</v>
      </c>
      <c r="R238" s="25" t="s">
        <v>4425</v>
      </c>
      <c r="S238" s="25" t="s">
        <v>128</v>
      </c>
      <c r="T238" s="25" t="s">
        <v>4374</v>
      </c>
      <c r="U238" s="25" t="s">
        <v>128</v>
      </c>
      <c r="V238" s="23" t="s">
        <v>1224</v>
      </c>
      <c r="W238" s="23" t="s">
        <v>8</v>
      </c>
      <c r="X238" s="23" t="s">
        <v>1219</v>
      </c>
      <c r="Y238" s="23" t="s">
        <v>1301</v>
      </c>
      <c r="Z238" s="23" t="s">
        <v>1276</v>
      </c>
      <c r="AA238" s="23" t="s">
        <v>107</v>
      </c>
      <c r="AB238" s="23" t="s">
        <v>2817</v>
      </c>
      <c r="AC238" s="25">
        <v>3.128767123287671</v>
      </c>
      <c r="AD238" s="32">
        <v>300000000</v>
      </c>
      <c r="AE238" s="33">
        <f>VLOOKUP(J238,Library!A:B,2,0)</f>
        <v>1</v>
      </c>
      <c r="AF238" s="33">
        <f>VLOOKUP(J238,Library!A:G,7,0)</f>
        <v>3</v>
      </c>
      <c r="AG238" s="28">
        <f>VLOOKUP(V238,Library!W:X,2,0)</f>
        <v>4</v>
      </c>
      <c r="AH238" s="28" t="str">
        <f>VLOOKUP(W238,Library!Y:Z,2,0)</f>
        <v>N/A</v>
      </c>
      <c r="AI238" s="28">
        <f>VLOOKUP(X238,Library!AA:AB,2,0)</f>
        <v>4</v>
      </c>
      <c r="AJ238" s="33">
        <f>IF(MAX(AG238,AH238,AI238)=0,VLOOKUP(I238,Library!$J:$P,7,0),MAX(AG238,AH238,AI238))</f>
        <v>4</v>
      </c>
      <c r="AK238" s="33">
        <f t="shared" si="15"/>
        <v>3</v>
      </c>
      <c r="AL238" s="33">
        <f>VLOOKUP(AA238,Library!T:U,2,0)</f>
        <v>1</v>
      </c>
      <c r="AM238" s="34">
        <f t="shared" si="16"/>
        <v>2.4500000000000002</v>
      </c>
      <c r="AN238" s="33">
        <f t="shared" si="17"/>
        <v>3</v>
      </c>
      <c r="AO238" s="28" t="s">
        <v>127</v>
      </c>
      <c r="AP238" s="25" t="s">
        <v>128</v>
      </c>
      <c r="AQ238" s="28" t="s">
        <v>110</v>
      </c>
      <c r="AR238" s="28" t="s">
        <v>3221</v>
      </c>
      <c r="AS238" s="28" t="s">
        <v>2313</v>
      </c>
      <c r="AT238" s="23" t="s">
        <v>113</v>
      </c>
      <c r="AU238" s="23" t="s">
        <v>114</v>
      </c>
      <c r="AV238" s="25" t="s">
        <v>128</v>
      </c>
      <c r="AW238" s="25" t="s">
        <v>128</v>
      </c>
      <c r="AX238" s="25" t="s">
        <v>128</v>
      </c>
      <c r="AY238" s="25" t="s">
        <v>128</v>
      </c>
      <c r="AZ238" s="25" t="s">
        <v>128</v>
      </c>
      <c r="BA238" s="25" t="s">
        <v>128</v>
      </c>
      <c r="BB238" s="25" t="s">
        <v>128</v>
      </c>
      <c r="BC238" s="25" t="s">
        <v>128</v>
      </c>
      <c r="BD238" s="25" t="s">
        <v>128</v>
      </c>
      <c r="BE238" s="25" t="s">
        <v>128</v>
      </c>
      <c r="BF238" s="25" t="s">
        <v>128</v>
      </c>
      <c r="BG238" s="25" t="s">
        <v>128</v>
      </c>
      <c r="BH238" s="25" t="s">
        <v>113</v>
      </c>
      <c r="BI238" s="23" t="s">
        <v>128</v>
      </c>
      <c r="BJ238" t="s">
        <v>1277</v>
      </c>
      <c r="BK238" s="23" t="s">
        <v>806</v>
      </c>
      <c r="BL238" s="23"/>
    </row>
    <row r="239" spans="1:64" ht="15">
      <c r="A239" s="28">
        <v>360</v>
      </c>
      <c r="B239" s="23" t="s">
        <v>807</v>
      </c>
      <c r="C239" s="28" t="s">
        <v>1617</v>
      </c>
      <c r="D239" s="27" t="s">
        <v>804</v>
      </c>
      <c r="E239" s="42">
        <v>3</v>
      </c>
      <c r="F239" s="25" t="s">
        <v>109</v>
      </c>
      <c r="G239" s="25" t="s">
        <v>128</v>
      </c>
      <c r="H239" s="25" t="s">
        <v>128</v>
      </c>
      <c r="I239" s="29" t="s">
        <v>2459</v>
      </c>
      <c r="J239" s="43" t="s">
        <v>3635</v>
      </c>
      <c r="K239" s="27" t="s">
        <v>20</v>
      </c>
      <c r="L239" s="29">
        <v>92.478999999999999</v>
      </c>
      <c r="M239" s="29">
        <v>92.543999999999997</v>
      </c>
      <c r="N239" s="29">
        <v>4.4980494667094728</v>
      </c>
      <c r="O239" s="30">
        <v>2.75</v>
      </c>
      <c r="P239" s="27" t="s">
        <v>106</v>
      </c>
      <c r="Q239" s="31">
        <v>2</v>
      </c>
      <c r="R239" s="25" t="s">
        <v>2863</v>
      </c>
      <c r="S239" s="25" t="s">
        <v>109</v>
      </c>
      <c r="T239" s="25" t="s">
        <v>3222</v>
      </c>
      <c r="U239" s="25" t="s">
        <v>128</v>
      </c>
      <c r="V239" s="23" t="s">
        <v>1224</v>
      </c>
      <c r="W239" s="23" t="s">
        <v>8</v>
      </c>
      <c r="X239" s="23" t="s">
        <v>1219</v>
      </c>
      <c r="Y239" s="23" t="s">
        <v>1301</v>
      </c>
      <c r="Z239" s="23" t="s">
        <v>1276</v>
      </c>
      <c r="AA239" s="23" t="s">
        <v>107</v>
      </c>
      <c r="AB239" s="23" t="s">
        <v>2818</v>
      </c>
      <c r="AC239" s="25">
        <v>4.7917808219178086</v>
      </c>
      <c r="AD239" s="32">
        <v>300000000</v>
      </c>
      <c r="AE239" s="33">
        <f>VLOOKUP(J239,Library!A:B,2,0)</f>
        <v>1</v>
      </c>
      <c r="AF239" s="33">
        <f>VLOOKUP(J239,Library!A:G,7,0)</f>
        <v>3</v>
      </c>
      <c r="AG239" s="28">
        <f>VLOOKUP(V239,Library!W:X,2,0)</f>
        <v>4</v>
      </c>
      <c r="AH239" s="28" t="str">
        <f>VLOOKUP(W239,Library!Y:Z,2,0)</f>
        <v>N/A</v>
      </c>
      <c r="AI239" s="28">
        <f>VLOOKUP(X239,Library!AA:AB,2,0)</f>
        <v>4</v>
      </c>
      <c r="AJ239" s="33">
        <f>IF(MAX(AG239,AH239,AI239)=0,VLOOKUP(I239,Library!$J:$P,7,0),MAX(AG239,AH239,AI239))</f>
        <v>4</v>
      </c>
      <c r="AK239" s="33">
        <f t="shared" si="15"/>
        <v>3</v>
      </c>
      <c r="AL239" s="33">
        <f>VLOOKUP(AA239,Library!T:U,2,0)</f>
        <v>1</v>
      </c>
      <c r="AM239" s="34">
        <f t="shared" si="16"/>
        <v>2.4500000000000002</v>
      </c>
      <c r="AN239" s="33">
        <f t="shared" si="17"/>
        <v>3</v>
      </c>
      <c r="AO239" s="28" t="s">
        <v>127</v>
      </c>
      <c r="AP239" s="25" t="s">
        <v>128</v>
      </c>
      <c r="AQ239" s="28" t="s">
        <v>110</v>
      </c>
      <c r="AR239" s="28" t="s">
        <v>3221</v>
      </c>
      <c r="AS239" s="28" t="s">
        <v>2313</v>
      </c>
      <c r="AT239" s="23" t="s">
        <v>3222</v>
      </c>
      <c r="AU239" s="23" t="s">
        <v>35</v>
      </c>
      <c r="AV239" s="25" t="s">
        <v>128</v>
      </c>
      <c r="AW239" s="25" t="s">
        <v>128</v>
      </c>
      <c r="AX239" s="25" t="s">
        <v>128</v>
      </c>
      <c r="AY239" s="25" t="s">
        <v>128</v>
      </c>
      <c r="AZ239" s="25" t="s">
        <v>128</v>
      </c>
      <c r="BA239" s="25" t="s">
        <v>128</v>
      </c>
      <c r="BB239" s="25" t="s">
        <v>128</v>
      </c>
      <c r="BC239" s="25" t="s">
        <v>128</v>
      </c>
      <c r="BD239" s="25" t="s">
        <v>128</v>
      </c>
      <c r="BE239" s="25" t="s">
        <v>128</v>
      </c>
      <c r="BF239" s="25" t="s">
        <v>128</v>
      </c>
      <c r="BG239" s="25" t="s">
        <v>128</v>
      </c>
      <c r="BH239" s="25" t="s">
        <v>113</v>
      </c>
      <c r="BI239" s="23" t="s">
        <v>128</v>
      </c>
      <c r="BJ239" t="s">
        <v>1277</v>
      </c>
      <c r="BK239" s="23" t="s">
        <v>807</v>
      </c>
      <c r="BL239" s="23"/>
    </row>
    <row r="240" spans="1:64" ht="15">
      <c r="A240" s="28">
        <v>364</v>
      </c>
      <c r="B240" s="23" t="s">
        <v>809</v>
      </c>
      <c r="C240" s="28" t="s">
        <v>1618</v>
      </c>
      <c r="D240" s="27" t="s">
        <v>808</v>
      </c>
      <c r="E240" s="42">
        <v>3</v>
      </c>
      <c r="F240" s="25" t="s">
        <v>109</v>
      </c>
      <c r="G240" s="25" t="s">
        <v>128</v>
      </c>
      <c r="H240" s="25" t="s">
        <v>128</v>
      </c>
      <c r="I240" s="29" t="s">
        <v>2462</v>
      </c>
      <c r="J240" s="43" t="s">
        <v>3635</v>
      </c>
      <c r="K240" s="27" t="s">
        <v>20</v>
      </c>
      <c r="L240" s="29">
        <v>101.18600000000001</v>
      </c>
      <c r="M240" s="29">
        <v>101.224</v>
      </c>
      <c r="N240" s="29">
        <v>4.4942781619556538</v>
      </c>
      <c r="O240" s="30">
        <v>5.75</v>
      </c>
      <c r="P240" s="27" t="s">
        <v>106</v>
      </c>
      <c r="Q240" s="31">
        <v>2</v>
      </c>
      <c r="R240" s="25" t="s">
        <v>4426</v>
      </c>
      <c r="S240" s="25" t="s">
        <v>109</v>
      </c>
      <c r="T240" s="25" t="s">
        <v>3224</v>
      </c>
      <c r="U240" s="25" t="s">
        <v>128</v>
      </c>
      <c r="V240" s="23" t="s">
        <v>1219</v>
      </c>
      <c r="W240" s="23" t="s">
        <v>8</v>
      </c>
      <c r="X240" s="23" t="s">
        <v>8</v>
      </c>
      <c r="Y240" s="23" t="s">
        <v>1301</v>
      </c>
      <c r="Z240" s="23" t="s">
        <v>1276</v>
      </c>
      <c r="AA240" s="23" t="s">
        <v>107</v>
      </c>
      <c r="AB240" s="23" t="s">
        <v>2819</v>
      </c>
      <c r="AC240" s="25">
        <v>1.0136986301369864</v>
      </c>
      <c r="AD240" s="32">
        <v>400000000</v>
      </c>
      <c r="AE240" s="33">
        <f>VLOOKUP(J240,Library!A:B,2,0)</f>
        <v>1</v>
      </c>
      <c r="AF240" s="33">
        <f>VLOOKUP(J240,Library!A:G,7,0)</f>
        <v>3</v>
      </c>
      <c r="AG240" s="28">
        <f>VLOOKUP(V240,Library!W:X,2,0)</f>
        <v>4</v>
      </c>
      <c r="AH240" s="28" t="str">
        <f>VLOOKUP(W240,Library!Y:Z,2,0)</f>
        <v>N/A</v>
      </c>
      <c r="AI240" s="28" t="str">
        <f>VLOOKUP(X240,Library!AA:AB,2,0)</f>
        <v>N/A</v>
      </c>
      <c r="AJ240" s="33">
        <f>IF(MAX(AG240,AH240,AI240)=0,VLOOKUP(I240,Library!$J:$P,7,0),MAX(AG240,AH240,AI240))</f>
        <v>4</v>
      </c>
      <c r="AK240" s="33">
        <f t="shared" si="15"/>
        <v>3</v>
      </c>
      <c r="AL240" s="33">
        <f>VLOOKUP(AA240,Library!T:U,2,0)</f>
        <v>1</v>
      </c>
      <c r="AM240" s="34">
        <f t="shared" si="16"/>
        <v>2.4500000000000002</v>
      </c>
      <c r="AN240" s="33">
        <f t="shared" si="17"/>
        <v>3</v>
      </c>
      <c r="AO240" s="28" t="s">
        <v>127</v>
      </c>
      <c r="AP240" s="25" t="s">
        <v>128</v>
      </c>
      <c r="AQ240" s="28" t="s">
        <v>110</v>
      </c>
      <c r="AR240" s="28" t="s">
        <v>3223</v>
      </c>
      <c r="AS240" s="28" t="s">
        <v>2314</v>
      </c>
      <c r="AT240" s="23" t="s">
        <v>3224</v>
      </c>
      <c r="AU240" s="23" t="s">
        <v>35</v>
      </c>
      <c r="AV240" s="25" t="s">
        <v>128</v>
      </c>
      <c r="AW240" s="25" t="s">
        <v>128</v>
      </c>
      <c r="AX240" s="25" t="s">
        <v>128</v>
      </c>
      <c r="AY240" s="25" t="s">
        <v>128</v>
      </c>
      <c r="AZ240" s="25" t="s">
        <v>128</v>
      </c>
      <c r="BA240" s="25" t="s">
        <v>128</v>
      </c>
      <c r="BB240" s="25" t="s">
        <v>128</v>
      </c>
      <c r="BC240" s="25" t="s">
        <v>128</v>
      </c>
      <c r="BD240" s="25" t="s">
        <v>128</v>
      </c>
      <c r="BE240" s="25" t="s">
        <v>128</v>
      </c>
      <c r="BF240" s="25" t="s">
        <v>128</v>
      </c>
      <c r="BG240" s="25" t="s">
        <v>128</v>
      </c>
      <c r="BH240" s="25" t="s">
        <v>113</v>
      </c>
      <c r="BI240" s="23" t="s">
        <v>128</v>
      </c>
      <c r="BJ240" t="s">
        <v>1277</v>
      </c>
      <c r="BK240" s="23" t="s">
        <v>809</v>
      </c>
      <c r="BL240" s="23"/>
    </row>
    <row r="241" spans="1:64" ht="15">
      <c r="A241" s="28">
        <v>365</v>
      </c>
      <c r="B241" s="23" t="s">
        <v>810</v>
      </c>
      <c r="C241" s="28" t="s">
        <v>1619</v>
      </c>
      <c r="D241" s="27" t="s">
        <v>808</v>
      </c>
      <c r="E241" s="42">
        <v>3</v>
      </c>
      <c r="F241" s="25" t="s">
        <v>128</v>
      </c>
      <c r="G241" s="25" t="s">
        <v>128</v>
      </c>
      <c r="H241" s="25" t="s">
        <v>128</v>
      </c>
      <c r="I241" s="29" t="s">
        <v>2461</v>
      </c>
      <c r="J241" s="43" t="s">
        <v>10</v>
      </c>
      <c r="K241" s="27" t="s">
        <v>20</v>
      </c>
      <c r="L241" s="29">
        <v>100.27500000000001</v>
      </c>
      <c r="M241" s="29">
        <v>100.31100000000001</v>
      </c>
      <c r="N241" s="29">
        <v>4.1039283241923261</v>
      </c>
      <c r="O241" s="30">
        <v>4.4000000000000004</v>
      </c>
      <c r="P241" s="27" t="s">
        <v>106</v>
      </c>
      <c r="Q241" s="31">
        <v>2</v>
      </c>
      <c r="R241" s="25" t="s">
        <v>673</v>
      </c>
      <c r="S241" s="25" t="s">
        <v>128</v>
      </c>
      <c r="T241" s="25" t="s">
        <v>4374</v>
      </c>
      <c r="U241" s="25" t="s">
        <v>128</v>
      </c>
      <c r="V241" s="23" t="s">
        <v>1219</v>
      </c>
      <c r="W241" s="23" t="s">
        <v>1225</v>
      </c>
      <c r="X241" s="23" t="s">
        <v>1215</v>
      </c>
      <c r="Y241" s="23" t="s">
        <v>1301</v>
      </c>
      <c r="Z241" s="23" t="s">
        <v>1276</v>
      </c>
      <c r="AA241" s="23" t="s">
        <v>107</v>
      </c>
      <c r="AB241" s="23" t="s">
        <v>2820</v>
      </c>
      <c r="AC241" s="25">
        <v>1.095890410958904</v>
      </c>
      <c r="AD241" s="32">
        <v>700000000</v>
      </c>
      <c r="AE241" s="33">
        <f>VLOOKUP(J241,Library!A:B,2,0)</f>
        <v>1</v>
      </c>
      <c r="AF241" s="33">
        <f>VLOOKUP(J241,Library!A:G,7,0)</f>
        <v>3</v>
      </c>
      <c r="AG241" s="28">
        <f>VLOOKUP(V241,Library!W:X,2,0)</f>
        <v>4</v>
      </c>
      <c r="AH241" s="28">
        <f>VLOOKUP(W241,Library!Y:Z,2,0)</f>
        <v>4</v>
      </c>
      <c r="AI241" s="28">
        <f>VLOOKUP(X241,Library!AA:AB,2,0)</f>
        <v>3</v>
      </c>
      <c r="AJ241" s="33">
        <f>IF(MAX(AG241,AH241,AI241)=0,VLOOKUP(I241,Library!$J:$P,7,0),MAX(AG241,AH241,AI241))</f>
        <v>4</v>
      </c>
      <c r="AK241" s="33">
        <f t="shared" si="15"/>
        <v>3</v>
      </c>
      <c r="AL241" s="33">
        <f>VLOOKUP(AA241,Library!T:U,2,0)</f>
        <v>1</v>
      </c>
      <c r="AM241" s="34">
        <f t="shared" si="16"/>
        <v>2.4500000000000002</v>
      </c>
      <c r="AN241" s="33">
        <f t="shared" si="17"/>
        <v>3</v>
      </c>
      <c r="AO241" s="28" t="s">
        <v>127</v>
      </c>
      <c r="AP241" s="25" t="s">
        <v>128</v>
      </c>
      <c r="AQ241" s="28" t="s">
        <v>110</v>
      </c>
      <c r="AR241" s="28" t="s">
        <v>3223</v>
      </c>
      <c r="AS241" s="28" t="s">
        <v>2314</v>
      </c>
      <c r="AT241" s="23" t="s">
        <v>113</v>
      </c>
      <c r="AU241" s="23" t="s">
        <v>114</v>
      </c>
      <c r="AV241" s="25" t="s">
        <v>128</v>
      </c>
      <c r="AW241" s="25" t="s">
        <v>128</v>
      </c>
      <c r="AX241" s="25" t="s">
        <v>128</v>
      </c>
      <c r="AY241" s="25" t="s">
        <v>128</v>
      </c>
      <c r="AZ241" s="25" t="s">
        <v>128</v>
      </c>
      <c r="BA241" s="25" t="s">
        <v>128</v>
      </c>
      <c r="BB241" s="25" t="s">
        <v>128</v>
      </c>
      <c r="BC241" s="25" t="s">
        <v>128</v>
      </c>
      <c r="BD241" s="25" t="s">
        <v>128</v>
      </c>
      <c r="BE241" s="25" t="s">
        <v>128</v>
      </c>
      <c r="BF241" s="25" t="s">
        <v>128</v>
      </c>
      <c r="BG241" s="25" t="s">
        <v>128</v>
      </c>
      <c r="BH241" s="25" t="s">
        <v>3627</v>
      </c>
      <c r="BI241" s="23" t="s">
        <v>128</v>
      </c>
      <c r="BJ241" t="s">
        <v>1277</v>
      </c>
      <c r="BK241" s="23" t="s">
        <v>810</v>
      </c>
      <c r="BL241" s="23"/>
    </row>
    <row r="242" spans="1:64" ht="15">
      <c r="A242" s="28">
        <v>366</v>
      </c>
      <c r="B242" s="23" t="s">
        <v>811</v>
      </c>
      <c r="C242" s="28" t="s">
        <v>1620</v>
      </c>
      <c r="D242" s="27" t="s">
        <v>808</v>
      </c>
      <c r="E242" s="42">
        <v>3</v>
      </c>
      <c r="F242" s="25" t="s">
        <v>109</v>
      </c>
      <c r="G242" s="25" t="s">
        <v>128</v>
      </c>
      <c r="H242" s="25" t="s">
        <v>128</v>
      </c>
      <c r="I242" s="29" t="s">
        <v>2462</v>
      </c>
      <c r="J242" s="43" t="s">
        <v>3635</v>
      </c>
      <c r="K242" s="27" t="s">
        <v>20</v>
      </c>
      <c r="L242" s="29">
        <v>98.736999999999995</v>
      </c>
      <c r="M242" s="29">
        <v>98.790999999999997</v>
      </c>
      <c r="N242" s="29">
        <v>4.1107999039301495</v>
      </c>
      <c r="O242" s="30">
        <v>3</v>
      </c>
      <c r="P242" s="27" t="s">
        <v>106</v>
      </c>
      <c r="Q242" s="31">
        <v>2</v>
      </c>
      <c r="R242" s="25" t="s">
        <v>4427</v>
      </c>
      <c r="S242" s="25" t="s">
        <v>109</v>
      </c>
      <c r="T242" s="25" t="s">
        <v>3225</v>
      </c>
      <c r="U242" s="25" t="s">
        <v>128</v>
      </c>
      <c r="V242" s="23" t="s">
        <v>8</v>
      </c>
      <c r="W242" s="23" t="s">
        <v>1225</v>
      </c>
      <c r="X242" s="23" t="s">
        <v>1215</v>
      </c>
      <c r="Y242" s="23" t="s">
        <v>1301</v>
      </c>
      <c r="Z242" s="23" t="s">
        <v>1276</v>
      </c>
      <c r="AA242" s="23" t="s">
        <v>107</v>
      </c>
      <c r="AB242" s="23" t="s">
        <v>2821</v>
      </c>
      <c r="AC242" s="25">
        <v>1.1205479452054794</v>
      </c>
      <c r="AD242" s="32">
        <v>300000000</v>
      </c>
      <c r="AE242" s="33">
        <f>VLOOKUP(J242,Library!A:B,2,0)</f>
        <v>1</v>
      </c>
      <c r="AF242" s="33">
        <f>VLOOKUP(J242,Library!A:G,7,0)</f>
        <v>3</v>
      </c>
      <c r="AG242" s="28" t="str">
        <f>VLOOKUP(V242,Library!W:X,2,0)</f>
        <v>N/A</v>
      </c>
      <c r="AH242" s="28">
        <f>VLOOKUP(W242,Library!Y:Z,2,0)</f>
        <v>4</v>
      </c>
      <c r="AI242" s="28">
        <f>VLOOKUP(X242,Library!AA:AB,2,0)</f>
        <v>3</v>
      </c>
      <c r="AJ242" s="33">
        <f>IF(MAX(AG242,AH242,AI242)=0,VLOOKUP(I242,Library!$J:$P,7,0),MAX(AG242,AH242,AI242))</f>
        <v>4</v>
      </c>
      <c r="AK242" s="33">
        <f t="shared" si="15"/>
        <v>3</v>
      </c>
      <c r="AL242" s="33">
        <f>VLOOKUP(AA242,Library!T:U,2,0)</f>
        <v>1</v>
      </c>
      <c r="AM242" s="34">
        <f t="shared" si="16"/>
        <v>2.4500000000000002</v>
      </c>
      <c r="AN242" s="33">
        <f t="shared" si="17"/>
        <v>3</v>
      </c>
      <c r="AO242" s="28" t="s">
        <v>127</v>
      </c>
      <c r="AP242" s="25" t="s">
        <v>128</v>
      </c>
      <c r="AQ242" s="28" t="s">
        <v>110</v>
      </c>
      <c r="AR242" s="28" t="s">
        <v>3223</v>
      </c>
      <c r="AS242" s="28" t="s">
        <v>2314</v>
      </c>
      <c r="AT242" s="23" t="s">
        <v>3225</v>
      </c>
      <c r="AU242" s="23" t="s">
        <v>35</v>
      </c>
      <c r="AV242" s="25" t="s">
        <v>128</v>
      </c>
      <c r="AW242" s="25" t="s">
        <v>128</v>
      </c>
      <c r="AX242" s="25" t="s">
        <v>128</v>
      </c>
      <c r="AY242" s="25" t="s">
        <v>128</v>
      </c>
      <c r="AZ242" s="25" t="s">
        <v>128</v>
      </c>
      <c r="BA242" s="25" t="s">
        <v>128</v>
      </c>
      <c r="BB242" s="25" t="s">
        <v>128</v>
      </c>
      <c r="BC242" s="25" t="s">
        <v>128</v>
      </c>
      <c r="BD242" s="25" t="s">
        <v>128</v>
      </c>
      <c r="BE242" s="25" t="s">
        <v>128</v>
      </c>
      <c r="BF242" s="25" t="s">
        <v>128</v>
      </c>
      <c r="BG242" s="25" t="s">
        <v>128</v>
      </c>
      <c r="BH242" s="25" t="s">
        <v>113</v>
      </c>
      <c r="BI242" s="23" t="s">
        <v>128</v>
      </c>
      <c r="BJ242" t="s">
        <v>1277</v>
      </c>
      <c r="BK242" s="23" t="s">
        <v>811</v>
      </c>
      <c r="BL242" s="23"/>
    </row>
    <row r="243" spans="1:64" ht="15">
      <c r="A243" s="28">
        <v>367</v>
      </c>
      <c r="B243" s="23" t="s">
        <v>812</v>
      </c>
      <c r="C243" s="28" t="s">
        <v>1621</v>
      </c>
      <c r="D243" s="27" t="s">
        <v>808</v>
      </c>
      <c r="E243" s="42">
        <v>3</v>
      </c>
      <c r="F243" s="25" t="s">
        <v>128</v>
      </c>
      <c r="G243" s="25" t="s">
        <v>128</v>
      </c>
      <c r="H243" s="25" t="s">
        <v>128</v>
      </c>
      <c r="I243" s="29" t="s">
        <v>2461</v>
      </c>
      <c r="J243" s="43" t="s">
        <v>10</v>
      </c>
      <c r="K243" s="27" t="s">
        <v>20</v>
      </c>
      <c r="L243" s="29">
        <v>101.149</v>
      </c>
      <c r="M243" s="29">
        <v>101.18600000000001</v>
      </c>
      <c r="N243" s="29">
        <v>4.1291115459496623</v>
      </c>
      <c r="O243" s="30">
        <v>4.75</v>
      </c>
      <c r="P243" s="27" t="s">
        <v>106</v>
      </c>
      <c r="Q243" s="31">
        <v>2</v>
      </c>
      <c r="R243" s="25" t="s">
        <v>3074</v>
      </c>
      <c r="S243" s="25" t="s">
        <v>128</v>
      </c>
      <c r="T243" s="25" t="s">
        <v>4374</v>
      </c>
      <c r="U243" s="25" t="s">
        <v>128</v>
      </c>
      <c r="V243" s="23" t="s">
        <v>1219</v>
      </c>
      <c r="W243" s="23" t="s">
        <v>1225</v>
      </c>
      <c r="X243" s="23" t="s">
        <v>1215</v>
      </c>
      <c r="Y243" s="23" t="s">
        <v>1301</v>
      </c>
      <c r="Z243" s="23" t="s">
        <v>1276</v>
      </c>
      <c r="AA243" s="23" t="s">
        <v>107</v>
      </c>
      <c r="AB243" s="23" t="s">
        <v>2822</v>
      </c>
      <c r="AC243" s="25">
        <v>2.0164383561643837</v>
      </c>
      <c r="AD243" s="32">
        <v>1200000000</v>
      </c>
      <c r="AE243" s="33">
        <f>VLOOKUP(J243,Library!A:B,2,0)</f>
        <v>1</v>
      </c>
      <c r="AF243" s="33">
        <f>VLOOKUP(J243,Library!A:G,7,0)</f>
        <v>3</v>
      </c>
      <c r="AG243" s="28">
        <f>VLOOKUP(V243,Library!W:X,2,0)</f>
        <v>4</v>
      </c>
      <c r="AH243" s="28">
        <f>VLOOKUP(W243,Library!Y:Z,2,0)</f>
        <v>4</v>
      </c>
      <c r="AI243" s="28">
        <f>VLOOKUP(X243,Library!AA:AB,2,0)</f>
        <v>3</v>
      </c>
      <c r="AJ243" s="33">
        <f>IF(MAX(AG243,AH243,AI243)=0,VLOOKUP(I243,Library!$J:$P,7,0),MAX(AG243,AH243,AI243))</f>
        <v>4</v>
      </c>
      <c r="AK243" s="33">
        <f t="shared" si="15"/>
        <v>3</v>
      </c>
      <c r="AL243" s="33">
        <f>VLOOKUP(AA243,Library!T:U,2,0)</f>
        <v>1</v>
      </c>
      <c r="AM243" s="34">
        <f t="shared" si="16"/>
        <v>2.4500000000000002</v>
      </c>
      <c r="AN243" s="33">
        <f t="shared" si="17"/>
        <v>3</v>
      </c>
      <c r="AO243" s="28" t="s">
        <v>127</v>
      </c>
      <c r="AP243" s="25" t="s">
        <v>128</v>
      </c>
      <c r="AQ243" s="28" t="s">
        <v>110</v>
      </c>
      <c r="AR243" s="28" t="s">
        <v>3223</v>
      </c>
      <c r="AS243" s="28" t="s">
        <v>2314</v>
      </c>
      <c r="AT243" s="23" t="s">
        <v>113</v>
      </c>
      <c r="AU243" s="23" t="s">
        <v>114</v>
      </c>
      <c r="AV243" s="25" t="s">
        <v>128</v>
      </c>
      <c r="AW243" s="25" t="s">
        <v>128</v>
      </c>
      <c r="AX243" s="25" t="s">
        <v>128</v>
      </c>
      <c r="AY243" s="25" t="s">
        <v>128</v>
      </c>
      <c r="AZ243" s="25" t="s">
        <v>128</v>
      </c>
      <c r="BA243" s="25" t="s">
        <v>128</v>
      </c>
      <c r="BB243" s="25" t="s">
        <v>128</v>
      </c>
      <c r="BC243" s="25" t="s">
        <v>128</v>
      </c>
      <c r="BD243" s="25" t="s">
        <v>128</v>
      </c>
      <c r="BE243" s="25" t="s">
        <v>128</v>
      </c>
      <c r="BF243" s="25" t="s">
        <v>128</v>
      </c>
      <c r="BG243" s="25" t="s">
        <v>128</v>
      </c>
      <c r="BH243" s="25" t="s">
        <v>3627</v>
      </c>
      <c r="BI243" s="23" t="s">
        <v>128</v>
      </c>
      <c r="BJ243" t="s">
        <v>1277</v>
      </c>
      <c r="BK243" s="23" t="s">
        <v>812</v>
      </c>
      <c r="BL243" s="23"/>
    </row>
    <row r="244" spans="1:64" ht="15">
      <c r="A244" s="28">
        <v>368</v>
      </c>
      <c r="B244" s="23" t="s">
        <v>813</v>
      </c>
      <c r="C244" s="28" t="s">
        <v>1622</v>
      </c>
      <c r="D244" s="27" t="s">
        <v>808</v>
      </c>
      <c r="E244" s="42">
        <v>3</v>
      </c>
      <c r="F244" s="25" t="s">
        <v>128</v>
      </c>
      <c r="G244" s="25" t="s">
        <v>128</v>
      </c>
      <c r="H244" s="25" t="s">
        <v>128</v>
      </c>
      <c r="I244" s="29" t="s">
        <v>2461</v>
      </c>
      <c r="J244" s="43" t="s">
        <v>10</v>
      </c>
      <c r="K244" s="27" t="s">
        <v>20</v>
      </c>
      <c r="L244" s="29">
        <v>101.51300000000001</v>
      </c>
      <c r="M244" s="29">
        <v>101.56699999999999</v>
      </c>
      <c r="N244" s="29">
        <v>4.1960694833323897</v>
      </c>
      <c r="O244" s="30">
        <v>4.75</v>
      </c>
      <c r="P244" s="27" t="s">
        <v>106</v>
      </c>
      <c r="Q244" s="31">
        <v>2</v>
      </c>
      <c r="R244" s="25" t="s">
        <v>4386</v>
      </c>
      <c r="S244" s="25" t="s">
        <v>128</v>
      </c>
      <c r="T244" s="25" t="s">
        <v>4374</v>
      </c>
      <c r="U244" s="25" t="s">
        <v>128</v>
      </c>
      <c r="V244" s="23" t="s">
        <v>1219</v>
      </c>
      <c r="W244" s="23" t="s">
        <v>1225</v>
      </c>
      <c r="X244" s="23" t="s">
        <v>1215</v>
      </c>
      <c r="Y244" s="23" t="s">
        <v>1301</v>
      </c>
      <c r="Z244" s="23" t="s">
        <v>1276</v>
      </c>
      <c r="AA244" s="23" t="s">
        <v>107</v>
      </c>
      <c r="AB244" s="23" t="s">
        <v>2715</v>
      </c>
      <c r="AC244" s="25">
        <v>3.0547945205479454</v>
      </c>
      <c r="AD244" s="32">
        <v>600000000</v>
      </c>
      <c r="AE244" s="33">
        <f>VLOOKUP(J244,Library!A:B,2,0)</f>
        <v>1</v>
      </c>
      <c r="AF244" s="33">
        <f>VLOOKUP(J244,Library!A:G,7,0)</f>
        <v>3</v>
      </c>
      <c r="AG244" s="28">
        <f>VLOOKUP(V244,Library!W:X,2,0)</f>
        <v>4</v>
      </c>
      <c r="AH244" s="28">
        <f>VLOOKUP(W244,Library!Y:Z,2,0)</f>
        <v>4</v>
      </c>
      <c r="AI244" s="28">
        <f>VLOOKUP(X244,Library!AA:AB,2,0)</f>
        <v>3</v>
      </c>
      <c r="AJ244" s="33">
        <f>IF(MAX(AG244,AH244,AI244)=0,VLOOKUP(I244,Library!$J:$P,7,0),MAX(AG244,AH244,AI244))</f>
        <v>4</v>
      </c>
      <c r="AK244" s="33">
        <f t="shared" si="15"/>
        <v>3</v>
      </c>
      <c r="AL244" s="33">
        <f>VLOOKUP(AA244,Library!T:U,2,0)</f>
        <v>1</v>
      </c>
      <c r="AM244" s="34">
        <f t="shared" si="16"/>
        <v>2.4500000000000002</v>
      </c>
      <c r="AN244" s="33">
        <f t="shared" si="17"/>
        <v>3</v>
      </c>
      <c r="AO244" s="28" t="s">
        <v>136</v>
      </c>
      <c r="AP244" s="25" t="s">
        <v>128</v>
      </c>
      <c r="AQ244" s="28" t="s">
        <v>110</v>
      </c>
      <c r="AR244" s="28" t="s">
        <v>3223</v>
      </c>
      <c r="AS244" s="28" t="s">
        <v>2314</v>
      </c>
      <c r="AT244" s="23" t="s">
        <v>113</v>
      </c>
      <c r="AU244" s="23" t="s">
        <v>114</v>
      </c>
      <c r="AV244" s="25" t="s">
        <v>128</v>
      </c>
      <c r="AW244" s="25" t="s">
        <v>128</v>
      </c>
      <c r="AX244" s="25" t="s">
        <v>128</v>
      </c>
      <c r="AY244" s="25" t="s">
        <v>128</v>
      </c>
      <c r="AZ244" s="25" t="s">
        <v>128</v>
      </c>
      <c r="BA244" s="25" t="s">
        <v>128</v>
      </c>
      <c r="BB244" s="25" t="s">
        <v>128</v>
      </c>
      <c r="BC244" s="25" t="s">
        <v>128</v>
      </c>
      <c r="BD244" s="25" t="s">
        <v>128</v>
      </c>
      <c r="BE244" s="25" t="s">
        <v>128</v>
      </c>
      <c r="BF244" s="25" t="s">
        <v>128</v>
      </c>
      <c r="BG244" s="25" t="s">
        <v>128</v>
      </c>
      <c r="BH244" s="25" t="s">
        <v>3627</v>
      </c>
      <c r="BI244" s="23" t="s">
        <v>128</v>
      </c>
      <c r="BJ244" t="s">
        <v>1277</v>
      </c>
      <c r="BK244" s="23" t="s">
        <v>813</v>
      </c>
      <c r="BL244" s="23"/>
    </row>
    <row r="245" spans="1:64" ht="15">
      <c r="A245" s="28">
        <v>369</v>
      </c>
      <c r="B245" s="23" t="s">
        <v>814</v>
      </c>
      <c r="C245" s="28" t="s">
        <v>1623</v>
      </c>
      <c r="D245" s="27" t="s">
        <v>808</v>
      </c>
      <c r="E245" s="42">
        <v>3</v>
      </c>
      <c r="F245" s="25" t="s">
        <v>109</v>
      </c>
      <c r="G245" s="25" t="s">
        <v>128</v>
      </c>
      <c r="H245" s="25" t="s">
        <v>128</v>
      </c>
      <c r="I245" s="29" t="s">
        <v>2462</v>
      </c>
      <c r="J245" s="43" t="s">
        <v>3635</v>
      </c>
      <c r="K245" s="27" t="s">
        <v>20</v>
      </c>
      <c r="L245" s="29">
        <v>95.191000000000003</v>
      </c>
      <c r="M245" s="29">
        <v>95.231999999999999</v>
      </c>
      <c r="N245" s="29">
        <v>4.4015666559669135</v>
      </c>
      <c r="O245" s="30">
        <v>3.125</v>
      </c>
      <c r="P245" s="27" t="s">
        <v>106</v>
      </c>
      <c r="Q245" s="31">
        <v>2</v>
      </c>
      <c r="R245" s="25" t="s">
        <v>4427</v>
      </c>
      <c r="S245" s="25" t="s">
        <v>109</v>
      </c>
      <c r="T245" s="25" t="s">
        <v>3226</v>
      </c>
      <c r="U245" s="25" t="s">
        <v>128</v>
      </c>
      <c r="V245" s="23" t="s">
        <v>8</v>
      </c>
      <c r="W245" s="23" t="s">
        <v>1225</v>
      </c>
      <c r="X245" s="23" t="s">
        <v>1215</v>
      </c>
      <c r="Y245" s="23" t="s">
        <v>1301</v>
      </c>
      <c r="Z245" s="23" t="s">
        <v>1276</v>
      </c>
      <c r="AA245" s="23" t="s">
        <v>107</v>
      </c>
      <c r="AB245" s="23" t="s">
        <v>2823</v>
      </c>
      <c r="AC245" s="25">
        <v>4.1232876712328768</v>
      </c>
      <c r="AD245" s="32">
        <v>500000000</v>
      </c>
      <c r="AE245" s="33">
        <f>VLOOKUP(J245,Library!A:B,2,0)</f>
        <v>1</v>
      </c>
      <c r="AF245" s="33">
        <f>VLOOKUP(J245,Library!A:G,7,0)</f>
        <v>3</v>
      </c>
      <c r="AG245" s="28" t="str">
        <f>VLOOKUP(V245,Library!W:X,2,0)</f>
        <v>N/A</v>
      </c>
      <c r="AH245" s="28">
        <f>VLOOKUP(W245,Library!Y:Z,2,0)</f>
        <v>4</v>
      </c>
      <c r="AI245" s="28">
        <f>VLOOKUP(X245,Library!AA:AB,2,0)</f>
        <v>3</v>
      </c>
      <c r="AJ245" s="33">
        <f>IF(MAX(AG245,AH245,AI245)=0,VLOOKUP(I245,Library!$J:$P,7,0),MAX(AG245,AH245,AI245))</f>
        <v>4</v>
      </c>
      <c r="AK245" s="33">
        <f t="shared" si="15"/>
        <v>3</v>
      </c>
      <c r="AL245" s="33">
        <f>VLOOKUP(AA245,Library!T:U,2,0)</f>
        <v>1</v>
      </c>
      <c r="AM245" s="34">
        <f t="shared" si="16"/>
        <v>2.4500000000000002</v>
      </c>
      <c r="AN245" s="33">
        <f t="shared" si="17"/>
        <v>3</v>
      </c>
      <c r="AO245" s="28" t="s">
        <v>127</v>
      </c>
      <c r="AP245" s="25" t="s">
        <v>128</v>
      </c>
      <c r="AQ245" s="28" t="s">
        <v>110</v>
      </c>
      <c r="AR245" s="28" t="s">
        <v>3223</v>
      </c>
      <c r="AS245" s="28" t="s">
        <v>2314</v>
      </c>
      <c r="AT245" s="23" t="s">
        <v>3226</v>
      </c>
      <c r="AU245" s="23" t="s">
        <v>35</v>
      </c>
      <c r="AV245" s="25" t="s">
        <v>128</v>
      </c>
      <c r="AW245" s="25" t="s">
        <v>128</v>
      </c>
      <c r="AX245" s="25" t="s">
        <v>128</v>
      </c>
      <c r="AY245" s="25" t="s">
        <v>128</v>
      </c>
      <c r="AZ245" s="25" t="s">
        <v>128</v>
      </c>
      <c r="BA245" s="25" t="s">
        <v>128</v>
      </c>
      <c r="BB245" s="25" t="s">
        <v>128</v>
      </c>
      <c r="BC245" s="25" t="s">
        <v>128</v>
      </c>
      <c r="BD245" s="25" t="s">
        <v>128</v>
      </c>
      <c r="BE245" s="25" t="s">
        <v>128</v>
      </c>
      <c r="BF245" s="25" t="s">
        <v>128</v>
      </c>
      <c r="BG245" s="25" t="s">
        <v>128</v>
      </c>
      <c r="BH245" s="25" t="s">
        <v>113</v>
      </c>
      <c r="BI245" s="23" t="s">
        <v>128</v>
      </c>
      <c r="BJ245" t="s">
        <v>1277</v>
      </c>
      <c r="BK245" s="23" t="s">
        <v>814</v>
      </c>
      <c r="BL245" s="23"/>
    </row>
    <row r="246" spans="1:64" ht="15">
      <c r="A246" s="28">
        <v>370</v>
      </c>
      <c r="B246" s="23" t="s">
        <v>815</v>
      </c>
      <c r="C246" s="28" t="s">
        <v>1624</v>
      </c>
      <c r="D246" s="27" t="s">
        <v>808</v>
      </c>
      <c r="E246" s="42">
        <v>3</v>
      </c>
      <c r="F246" s="25" t="s">
        <v>128</v>
      </c>
      <c r="G246" s="25" t="s">
        <v>128</v>
      </c>
      <c r="H246" s="25" t="s">
        <v>128</v>
      </c>
      <c r="I246" s="29" t="s">
        <v>2461</v>
      </c>
      <c r="J246" s="43" t="s">
        <v>10</v>
      </c>
      <c r="K246" s="27" t="s">
        <v>20</v>
      </c>
      <c r="L246" s="29">
        <v>92.141999999999996</v>
      </c>
      <c r="M246" s="29">
        <v>92.921000000000006</v>
      </c>
      <c r="N246" s="29">
        <v>5.5615367373999787</v>
      </c>
      <c r="O246" s="30">
        <v>5</v>
      </c>
      <c r="P246" s="27" t="s">
        <v>106</v>
      </c>
      <c r="Q246" s="31">
        <v>2</v>
      </c>
      <c r="R246" s="25" t="s">
        <v>3074</v>
      </c>
      <c r="S246" s="25" t="s">
        <v>128</v>
      </c>
      <c r="T246" s="25" t="s">
        <v>4374</v>
      </c>
      <c r="U246" s="25" t="s">
        <v>128</v>
      </c>
      <c r="V246" s="23" t="s">
        <v>1219</v>
      </c>
      <c r="W246" s="23" t="s">
        <v>1225</v>
      </c>
      <c r="X246" s="23" t="s">
        <v>1215</v>
      </c>
      <c r="Y246" s="23" t="s">
        <v>1301</v>
      </c>
      <c r="Z246" s="23" t="s">
        <v>1276</v>
      </c>
      <c r="AA246" s="23" t="s">
        <v>107</v>
      </c>
      <c r="AB246" s="23" t="s">
        <v>2824</v>
      </c>
      <c r="AC246" s="25">
        <v>22.030136986301368</v>
      </c>
      <c r="AD246" s="32">
        <v>200000000</v>
      </c>
      <c r="AE246" s="33">
        <f>VLOOKUP(J246,Library!A:B,2,0)</f>
        <v>1</v>
      </c>
      <c r="AF246" s="33">
        <f>VLOOKUP(J246,Library!A:G,7,0)</f>
        <v>3</v>
      </c>
      <c r="AG246" s="28">
        <f>VLOOKUP(V246,Library!W:X,2,0)</f>
        <v>4</v>
      </c>
      <c r="AH246" s="28">
        <f>VLOOKUP(W246,Library!Y:Z,2,0)</f>
        <v>4</v>
      </c>
      <c r="AI246" s="28">
        <f>VLOOKUP(X246,Library!AA:AB,2,0)</f>
        <v>3</v>
      </c>
      <c r="AJ246" s="33">
        <f>IF(MAX(AG246,AH246,AI246)=0,VLOOKUP(I246,Library!$J:$P,7,0),MAX(AG246,AH246,AI246))</f>
        <v>4</v>
      </c>
      <c r="AK246" s="33">
        <f t="shared" si="15"/>
        <v>5</v>
      </c>
      <c r="AL246" s="33">
        <f>VLOOKUP(AA246,Library!T:U,2,0)</f>
        <v>1</v>
      </c>
      <c r="AM246" s="34">
        <f t="shared" si="16"/>
        <v>2.65</v>
      </c>
      <c r="AN246" s="33">
        <f t="shared" si="17"/>
        <v>3</v>
      </c>
      <c r="AO246" s="28" t="s">
        <v>127</v>
      </c>
      <c r="AP246" s="25" t="s">
        <v>128</v>
      </c>
      <c r="AQ246" s="28" t="s">
        <v>110</v>
      </c>
      <c r="AR246" s="28" t="s">
        <v>3223</v>
      </c>
      <c r="AS246" s="28" t="s">
        <v>2314</v>
      </c>
      <c r="AT246" s="23" t="s">
        <v>113</v>
      </c>
      <c r="AU246" s="23" t="s">
        <v>114</v>
      </c>
      <c r="AV246" s="25" t="s">
        <v>128</v>
      </c>
      <c r="AW246" s="25" t="s">
        <v>128</v>
      </c>
      <c r="AX246" s="25" t="s">
        <v>128</v>
      </c>
      <c r="AY246" s="25" t="s">
        <v>128</v>
      </c>
      <c r="AZ246" s="25" t="s">
        <v>128</v>
      </c>
      <c r="BA246" s="25" t="s">
        <v>128</v>
      </c>
      <c r="BB246" s="25" t="s">
        <v>128</v>
      </c>
      <c r="BC246" s="25" t="s">
        <v>128</v>
      </c>
      <c r="BD246" s="25" t="s">
        <v>128</v>
      </c>
      <c r="BE246" s="25" t="s">
        <v>128</v>
      </c>
      <c r="BF246" s="25" t="s">
        <v>128</v>
      </c>
      <c r="BG246" s="25" t="s">
        <v>128</v>
      </c>
      <c r="BH246" s="25" t="s">
        <v>3627</v>
      </c>
      <c r="BI246" s="23" t="s">
        <v>128</v>
      </c>
      <c r="BJ246" t="s">
        <v>1277</v>
      </c>
      <c r="BK246" s="23" t="s">
        <v>815</v>
      </c>
      <c r="BL246" s="23"/>
    </row>
    <row r="247" spans="1:64" ht="15">
      <c r="A247" s="28">
        <v>373</v>
      </c>
      <c r="B247" s="23" t="s">
        <v>816</v>
      </c>
      <c r="C247" s="28" t="s">
        <v>1625</v>
      </c>
      <c r="D247" s="27" t="s">
        <v>817</v>
      </c>
      <c r="E247" s="42">
        <v>3</v>
      </c>
      <c r="F247" s="25" t="s">
        <v>128</v>
      </c>
      <c r="G247" s="25" t="s">
        <v>128</v>
      </c>
      <c r="H247" s="25" t="s">
        <v>128</v>
      </c>
      <c r="I247" s="29" t="s">
        <v>2463</v>
      </c>
      <c r="J247" s="43" t="s">
        <v>10</v>
      </c>
      <c r="K247" s="27" t="s">
        <v>20</v>
      </c>
      <c r="L247" s="29">
        <v>99.405000000000001</v>
      </c>
      <c r="M247" s="29">
        <v>99.483000000000004</v>
      </c>
      <c r="N247" s="29">
        <v>4.2323200024927328</v>
      </c>
      <c r="O247" s="30">
        <v>3.875</v>
      </c>
      <c r="P247" s="27" t="s">
        <v>106</v>
      </c>
      <c r="Q247" s="31">
        <v>2</v>
      </c>
      <c r="R247" s="25" t="s">
        <v>4387</v>
      </c>
      <c r="S247" s="25" t="s">
        <v>128</v>
      </c>
      <c r="T247" s="25" t="s">
        <v>4374</v>
      </c>
      <c r="U247" s="25" t="s">
        <v>128</v>
      </c>
      <c r="V247" s="23" t="s">
        <v>1224</v>
      </c>
      <c r="W247" s="23" t="s">
        <v>1251</v>
      </c>
      <c r="X247" s="23" t="s">
        <v>1224</v>
      </c>
      <c r="Y247" s="23" t="s">
        <v>1301</v>
      </c>
      <c r="Z247" s="23" t="s">
        <v>1276</v>
      </c>
      <c r="AA247" s="23" t="s">
        <v>107</v>
      </c>
      <c r="AB247" s="23" t="s">
        <v>2825</v>
      </c>
      <c r="AC247" s="25">
        <v>1.5753424657534247</v>
      </c>
      <c r="AD247" s="32">
        <v>500000000</v>
      </c>
      <c r="AE247" s="33">
        <f>VLOOKUP(J247,Library!A:B,2,0)</f>
        <v>1</v>
      </c>
      <c r="AF247" s="33">
        <f>VLOOKUP(J247,Library!A:G,7,0)</f>
        <v>3</v>
      </c>
      <c r="AG247" s="28">
        <f>VLOOKUP(V247,Library!W:X,2,0)</f>
        <v>4</v>
      </c>
      <c r="AH247" s="28" t="str">
        <f>VLOOKUP(W247,Library!Y:Z,2,0)</f>
        <v>N/A</v>
      </c>
      <c r="AI247" s="28">
        <f>VLOOKUP(X247,Library!AA:AB,2,0)</f>
        <v>4</v>
      </c>
      <c r="AJ247" s="33">
        <f>IF(MAX(AG247,AH247,AI247)=0,VLOOKUP(I247,Library!$J:$P,7,0),MAX(AG247,AH247,AI247))</f>
        <v>4</v>
      </c>
      <c r="AK247" s="33">
        <f t="shared" si="15"/>
        <v>3</v>
      </c>
      <c r="AL247" s="33">
        <f>VLOOKUP(AA247,Library!T:U,2,0)</f>
        <v>1</v>
      </c>
      <c r="AM247" s="34">
        <f t="shared" si="16"/>
        <v>2.4500000000000002</v>
      </c>
      <c r="AN247" s="33">
        <f t="shared" si="17"/>
        <v>3</v>
      </c>
      <c r="AO247" s="28" t="s">
        <v>127</v>
      </c>
      <c r="AP247" s="25" t="s">
        <v>128</v>
      </c>
      <c r="AQ247" s="28" t="s">
        <v>110</v>
      </c>
      <c r="AR247" s="28" t="s">
        <v>3227</v>
      </c>
      <c r="AS247" s="28" t="s">
        <v>2315</v>
      </c>
      <c r="AT247" s="23" t="s">
        <v>113</v>
      </c>
      <c r="AU247" s="23" t="s">
        <v>114</v>
      </c>
      <c r="AV247" s="25" t="s">
        <v>128</v>
      </c>
      <c r="AW247" s="25" t="s">
        <v>128</v>
      </c>
      <c r="AX247" s="25" t="s">
        <v>128</v>
      </c>
      <c r="AY247" s="25" t="s">
        <v>128</v>
      </c>
      <c r="AZ247" s="25" t="s">
        <v>128</v>
      </c>
      <c r="BA247" s="25" t="s">
        <v>128</v>
      </c>
      <c r="BB247" s="25" t="s">
        <v>128</v>
      </c>
      <c r="BC247" s="25" t="s">
        <v>128</v>
      </c>
      <c r="BD247" s="25" t="s">
        <v>128</v>
      </c>
      <c r="BE247" s="25" t="s">
        <v>128</v>
      </c>
      <c r="BF247" s="25" t="s">
        <v>128</v>
      </c>
      <c r="BG247" s="25" t="s">
        <v>128</v>
      </c>
      <c r="BH247" s="25" t="s">
        <v>3628</v>
      </c>
      <c r="BI247" s="23" t="s">
        <v>128</v>
      </c>
      <c r="BJ247" t="s">
        <v>1277</v>
      </c>
      <c r="BK247" s="23" t="s">
        <v>816</v>
      </c>
      <c r="BL247" s="23"/>
    </row>
    <row r="248" spans="1:64" ht="15">
      <c r="A248" s="28">
        <v>374</v>
      </c>
      <c r="B248" s="23" t="s">
        <v>818</v>
      </c>
      <c r="C248" s="28" t="s">
        <v>1626</v>
      </c>
      <c r="D248" s="27" t="s">
        <v>819</v>
      </c>
      <c r="E248" s="42">
        <v>3</v>
      </c>
      <c r="F248" s="25" t="s">
        <v>128</v>
      </c>
      <c r="G248" s="25" t="s">
        <v>128</v>
      </c>
      <c r="H248" s="25" t="s">
        <v>128</v>
      </c>
      <c r="I248" s="29" t="s">
        <v>2464</v>
      </c>
      <c r="J248" s="43" t="s">
        <v>10</v>
      </c>
      <c r="K248" s="27" t="s">
        <v>20</v>
      </c>
      <c r="L248" s="29">
        <v>91.204999999999998</v>
      </c>
      <c r="M248" s="29">
        <v>91.337000000000003</v>
      </c>
      <c r="N248" s="29">
        <v>4.5065852711847505</v>
      </c>
      <c r="O248" s="30">
        <v>2.375</v>
      </c>
      <c r="P248" s="27" t="s">
        <v>106</v>
      </c>
      <c r="Q248" s="31">
        <v>2</v>
      </c>
      <c r="R248" s="25" t="s">
        <v>4420</v>
      </c>
      <c r="S248" s="25" t="s">
        <v>128</v>
      </c>
      <c r="T248" s="25" t="s">
        <v>4374</v>
      </c>
      <c r="U248" s="25" t="s">
        <v>128</v>
      </c>
      <c r="V248" s="23" t="s">
        <v>1224</v>
      </c>
      <c r="W248" s="23" t="s">
        <v>8</v>
      </c>
      <c r="X248" s="23" t="s">
        <v>1224</v>
      </c>
      <c r="Y248" s="23" t="s">
        <v>1301</v>
      </c>
      <c r="Z248" s="23" t="s">
        <v>1276</v>
      </c>
      <c r="AA248" s="23" t="s">
        <v>107</v>
      </c>
      <c r="AB248" s="23" t="s">
        <v>2826</v>
      </c>
      <c r="AC248" s="25">
        <v>4.5424657534246577</v>
      </c>
      <c r="AD248" s="32">
        <v>500000000</v>
      </c>
      <c r="AE248" s="33">
        <f>VLOOKUP(J248,Library!A:B,2,0)</f>
        <v>1</v>
      </c>
      <c r="AF248" s="33">
        <f>VLOOKUP(J248,Library!A:G,7,0)</f>
        <v>3</v>
      </c>
      <c r="AG248" s="28">
        <f>VLOOKUP(V248,Library!W:X,2,0)</f>
        <v>4</v>
      </c>
      <c r="AH248" s="28" t="str">
        <f>VLOOKUP(W248,Library!Y:Z,2,0)</f>
        <v>N/A</v>
      </c>
      <c r="AI248" s="28">
        <f>VLOOKUP(X248,Library!AA:AB,2,0)</f>
        <v>4</v>
      </c>
      <c r="AJ248" s="33">
        <f>IF(MAX(AG248,AH248,AI248)=0,VLOOKUP(I248,Library!$J:$P,7,0),MAX(AG248,AH248,AI248))</f>
        <v>4</v>
      </c>
      <c r="AK248" s="33">
        <f t="shared" si="15"/>
        <v>3</v>
      </c>
      <c r="AL248" s="33">
        <f>VLOOKUP(AA248,Library!T:U,2,0)</f>
        <v>1</v>
      </c>
      <c r="AM248" s="34">
        <f t="shared" si="16"/>
        <v>2.4500000000000002</v>
      </c>
      <c r="AN248" s="33">
        <f t="shared" si="17"/>
        <v>3</v>
      </c>
      <c r="AO248" s="28" t="s">
        <v>136</v>
      </c>
      <c r="AP248" s="25" t="s">
        <v>128</v>
      </c>
      <c r="AQ248" s="28" t="s">
        <v>110</v>
      </c>
      <c r="AR248" s="28" t="s">
        <v>3227</v>
      </c>
      <c r="AS248" s="28" t="s">
        <v>2315</v>
      </c>
      <c r="AT248" s="23" t="s">
        <v>113</v>
      </c>
      <c r="AU248" s="23" t="s">
        <v>114</v>
      </c>
      <c r="AV248" s="25" t="s">
        <v>128</v>
      </c>
      <c r="AW248" s="25" t="s">
        <v>128</v>
      </c>
      <c r="AX248" s="25" t="s">
        <v>128</v>
      </c>
      <c r="AY248" s="25" t="s">
        <v>128</v>
      </c>
      <c r="AZ248" s="25" t="s">
        <v>128</v>
      </c>
      <c r="BA248" s="25" t="s">
        <v>128</v>
      </c>
      <c r="BB248" s="25" t="s">
        <v>128</v>
      </c>
      <c r="BC248" s="25" t="s">
        <v>128</v>
      </c>
      <c r="BD248" s="25" t="s">
        <v>128</v>
      </c>
      <c r="BE248" s="25" t="s">
        <v>128</v>
      </c>
      <c r="BF248" s="25" t="s">
        <v>128</v>
      </c>
      <c r="BG248" s="25" t="s">
        <v>128</v>
      </c>
      <c r="BH248" s="25" t="s">
        <v>113</v>
      </c>
      <c r="BI248" s="23" t="s">
        <v>128</v>
      </c>
      <c r="BJ248" t="s">
        <v>1277</v>
      </c>
      <c r="BK248" s="23" t="s">
        <v>818</v>
      </c>
      <c r="BL248" s="23"/>
    </row>
    <row r="249" spans="1:64" ht="15">
      <c r="A249" s="28">
        <v>375</v>
      </c>
      <c r="B249" s="23" t="s">
        <v>820</v>
      </c>
      <c r="C249" s="28" t="s">
        <v>1627</v>
      </c>
      <c r="D249" s="27" t="s">
        <v>821</v>
      </c>
      <c r="E249" s="42">
        <v>3</v>
      </c>
      <c r="F249" s="25" t="s">
        <v>128</v>
      </c>
      <c r="G249" s="25" t="s">
        <v>128</v>
      </c>
      <c r="H249" s="25" t="s">
        <v>128</v>
      </c>
      <c r="I249" s="29" t="s">
        <v>2465</v>
      </c>
      <c r="J249" s="43" t="s">
        <v>10</v>
      </c>
      <c r="K249" s="27" t="s">
        <v>20</v>
      </c>
      <c r="L249" s="29">
        <v>100.06399999999999</v>
      </c>
      <c r="M249" s="29">
        <v>100.08799999999999</v>
      </c>
      <c r="N249" s="29">
        <v>4.3211151916959167</v>
      </c>
      <c r="O249" s="30">
        <v>4.625</v>
      </c>
      <c r="P249" s="27" t="s">
        <v>106</v>
      </c>
      <c r="Q249" s="31">
        <v>2</v>
      </c>
      <c r="R249" s="25" t="s">
        <v>2647</v>
      </c>
      <c r="S249" s="25" t="s">
        <v>128</v>
      </c>
      <c r="T249" s="25" t="s">
        <v>4374</v>
      </c>
      <c r="U249" s="25" t="s">
        <v>128</v>
      </c>
      <c r="V249" s="23" t="s">
        <v>1228</v>
      </c>
      <c r="W249" s="23" t="s">
        <v>8</v>
      </c>
      <c r="X249" s="23" t="s">
        <v>1224</v>
      </c>
      <c r="Y249" s="23" t="s">
        <v>1301</v>
      </c>
      <c r="Z249" s="23" t="s">
        <v>1276</v>
      </c>
      <c r="AA249" s="23" t="s">
        <v>107</v>
      </c>
      <c r="AB249" s="23" t="s">
        <v>2647</v>
      </c>
      <c r="AC249" s="25">
        <v>0.33150684931506852</v>
      </c>
      <c r="AD249" s="32">
        <v>900000000</v>
      </c>
      <c r="AE249" s="33">
        <f>VLOOKUP(J249,Library!A:B,2,0)</f>
        <v>1</v>
      </c>
      <c r="AF249" s="33">
        <f>VLOOKUP(J249,Library!A:G,7,0)</f>
        <v>3</v>
      </c>
      <c r="AG249" s="28">
        <f>VLOOKUP(V249,Library!W:X,2,0)</f>
        <v>4</v>
      </c>
      <c r="AH249" s="28" t="str">
        <f>VLOOKUP(W249,Library!Y:Z,2,0)</f>
        <v>N/A</v>
      </c>
      <c r="AI249" s="28">
        <f>VLOOKUP(X249,Library!AA:AB,2,0)</f>
        <v>4</v>
      </c>
      <c r="AJ249" s="33">
        <f>IF(MAX(AG249,AH249,AI249)=0,VLOOKUP(I249,Library!$J:$P,7,0),MAX(AG249,AH249,AI249))</f>
        <v>4</v>
      </c>
      <c r="AK249" s="33">
        <f t="shared" si="15"/>
        <v>2</v>
      </c>
      <c r="AL249" s="33">
        <f>VLOOKUP(AA249,Library!T:U,2,0)</f>
        <v>1</v>
      </c>
      <c r="AM249" s="34">
        <f t="shared" si="16"/>
        <v>2.35</v>
      </c>
      <c r="AN249" s="33">
        <f t="shared" si="17"/>
        <v>3</v>
      </c>
      <c r="AO249" s="28" t="s">
        <v>127</v>
      </c>
      <c r="AP249" s="25" t="s">
        <v>128</v>
      </c>
      <c r="AQ249" s="28" t="s">
        <v>110</v>
      </c>
      <c r="AR249" s="28" t="s">
        <v>3228</v>
      </c>
      <c r="AS249" s="28" t="s">
        <v>2168</v>
      </c>
      <c r="AT249" s="23" t="s">
        <v>113</v>
      </c>
      <c r="AU249" s="23" t="s">
        <v>114</v>
      </c>
      <c r="AV249" s="25" t="s">
        <v>128</v>
      </c>
      <c r="AW249" s="25" t="s">
        <v>128</v>
      </c>
      <c r="AX249" s="25" t="s">
        <v>128</v>
      </c>
      <c r="AY249" s="25" t="s">
        <v>128</v>
      </c>
      <c r="AZ249" s="25" t="s">
        <v>128</v>
      </c>
      <c r="BA249" s="25" t="s">
        <v>128</v>
      </c>
      <c r="BB249" s="25" t="s">
        <v>128</v>
      </c>
      <c r="BC249" s="25" t="s">
        <v>128</v>
      </c>
      <c r="BD249" s="25" t="s">
        <v>128</v>
      </c>
      <c r="BE249" s="25" t="s">
        <v>128</v>
      </c>
      <c r="BF249" s="25" t="s">
        <v>128</v>
      </c>
      <c r="BG249" s="25" t="s">
        <v>128</v>
      </c>
      <c r="BH249" s="25" t="s">
        <v>3629</v>
      </c>
      <c r="BI249" s="23" t="s">
        <v>128</v>
      </c>
      <c r="BJ249" t="s">
        <v>1277</v>
      </c>
      <c r="BK249" s="23" t="s">
        <v>820</v>
      </c>
      <c r="BL249" s="23"/>
    </row>
    <row r="250" spans="1:64" ht="15">
      <c r="A250" s="28">
        <v>376</v>
      </c>
      <c r="B250" s="23" t="s">
        <v>822</v>
      </c>
      <c r="C250" s="28" t="s">
        <v>1628</v>
      </c>
      <c r="D250" s="27" t="s">
        <v>821</v>
      </c>
      <c r="E250" s="42">
        <v>3</v>
      </c>
      <c r="F250" s="25" t="s">
        <v>128</v>
      </c>
      <c r="G250" s="25" t="s">
        <v>128</v>
      </c>
      <c r="H250" s="25" t="s">
        <v>128</v>
      </c>
      <c r="I250" s="29" t="s">
        <v>2465</v>
      </c>
      <c r="J250" s="43" t="s">
        <v>10</v>
      </c>
      <c r="K250" s="27" t="s">
        <v>20</v>
      </c>
      <c r="L250" s="29">
        <v>100.39400000000001</v>
      </c>
      <c r="M250" s="29">
        <v>100.444</v>
      </c>
      <c r="N250" s="29">
        <v>4.296484396532402</v>
      </c>
      <c r="O250" s="30">
        <v>4.875</v>
      </c>
      <c r="P250" s="27" t="s">
        <v>106</v>
      </c>
      <c r="Q250" s="31">
        <v>2</v>
      </c>
      <c r="R250" s="25" t="s">
        <v>4381</v>
      </c>
      <c r="S250" s="25" t="s">
        <v>128</v>
      </c>
      <c r="T250" s="25" t="s">
        <v>4374</v>
      </c>
      <c r="U250" s="25" t="s">
        <v>128</v>
      </c>
      <c r="V250" s="23" t="s">
        <v>1228</v>
      </c>
      <c r="W250" s="23" t="s">
        <v>8</v>
      </c>
      <c r="X250" s="23" t="s">
        <v>1224</v>
      </c>
      <c r="Y250" s="23" t="s">
        <v>1301</v>
      </c>
      <c r="Z250" s="23" t="s">
        <v>1276</v>
      </c>
      <c r="AA250" s="23" t="s">
        <v>107</v>
      </c>
      <c r="AB250" s="23" t="s">
        <v>2827</v>
      </c>
      <c r="AC250" s="25">
        <v>0.80273972602739729</v>
      </c>
      <c r="AD250" s="32">
        <v>650000000</v>
      </c>
      <c r="AE250" s="33">
        <f>VLOOKUP(J250,Library!A:B,2,0)</f>
        <v>1</v>
      </c>
      <c r="AF250" s="33">
        <f>VLOOKUP(J250,Library!A:G,7,0)</f>
        <v>3</v>
      </c>
      <c r="AG250" s="28">
        <f>VLOOKUP(V250,Library!W:X,2,0)</f>
        <v>4</v>
      </c>
      <c r="AH250" s="28" t="str">
        <f>VLOOKUP(W250,Library!Y:Z,2,0)</f>
        <v>N/A</v>
      </c>
      <c r="AI250" s="28">
        <f>VLOOKUP(X250,Library!AA:AB,2,0)</f>
        <v>4</v>
      </c>
      <c r="AJ250" s="33">
        <f>IF(MAX(AG250,AH250,AI250)=0,VLOOKUP(I250,Library!$J:$P,7,0),MAX(AG250,AH250,AI250))</f>
        <v>4</v>
      </c>
      <c r="AK250" s="33">
        <f t="shared" si="15"/>
        <v>2</v>
      </c>
      <c r="AL250" s="33">
        <f>VLOOKUP(AA250,Library!T:U,2,0)</f>
        <v>1</v>
      </c>
      <c r="AM250" s="34">
        <f t="shared" si="16"/>
        <v>2.35</v>
      </c>
      <c r="AN250" s="33">
        <f t="shared" si="17"/>
        <v>3</v>
      </c>
      <c r="AO250" s="28" t="s">
        <v>127</v>
      </c>
      <c r="AP250" s="25" t="s">
        <v>128</v>
      </c>
      <c r="AQ250" s="28" t="s">
        <v>110</v>
      </c>
      <c r="AR250" s="28" t="s">
        <v>3228</v>
      </c>
      <c r="AS250" s="28" t="s">
        <v>2168</v>
      </c>
      <c r="AT250" s="23" t="s">
        <v>113</v>
      </c>
      <c r="AU250" s="23" t="s">
        <v>114</v>
      </c>
      <c r="AV250" s="25" t="s">
        <v>128</v>
      </c>
      <c r="AW250" s="25" t="s">
        <v>128</v>
      </c>
      <c r="AX250" s="25" t="s">
        <v>128</v>
      </c>
      <c r="AY250" s="25" t="s">
        <v>128</v>
      </c>
      <c r="AZ250" s="25" t="s">
        <v>128</v>
      </c>
      <c r="BA250" s="25" t="s">
        <v>128</v>
      </c>
      <c r="BB250" s="25" t="s">
        <v>128</v>
      </c>
      <c r="BC250" s="25" t="s">
        <v>128</v>
      </c>
      <c r="BD250" s="25" t="s">
        <v>128</v>
      </c>
      <c r="BE250" s="25" t="s">
        <v>128</v>
      </c>
      <c r="BF250" s="25" t="s">
        <v>128</v>
      </c>
      <c r="BG250" s="25" t="s">
        <v>128</v>
      </c>
      <c r="BH250" s="25" t="s">
        <v>3629</v>
      </c>
      <c r="BI250" s="23" t="s">
        <v>128</v>
      </c>
      <c r="BJ250" t="s">
        <v>1277</v>
      </c>
      <c r="BK250" s="23" t="s">
        <v>822</v>
      </c>
      <c r="BL250" s="23"/>
    </row>
    <row r="251" spans="1:64" ht="15">
      <c r="A251" s="28">
        <v>377</v>
      </c>
      <c r="B251" s="23" t="s">
        <v>823</v>
      </c>
      <c r="C251" s="28" t="s">
        <v>1629</v>
      </c>
      <c r="D251" s="27" t="s">
        <v>824</v>
      </c>
      <c r="E251" s="42">
        <v>3</v>
      </c>
      <c r="F251" s="25" t="s">
        <v>128</v>
      </c>
      <c r="G251" s="25" t="s">
        <v>128</v>
      </c>
      <c r="H251" s="25" t="s">
        <v>128</v>
      </c>
      <c r="I251" s="29" t="s">
        <v>2466</v>
      </c>
      <c r="J251" s="43" t="s">
        <v>10</v>
      </c>
      <c r="K251" s="27" t="s">
        <v>21</v>
      </c>
      <c r="L251" s="29">
        <v>92.31</v>
      </c>
      <c r="M251" s="29">
        <v>92.415000000000006</v>
      </c>
      <c r="N251" s="29">
        <v>4.1080509500857989</v>
      </c>
      <c r="O251" s="30">
        <v>2.2000000000000002</v>
      </c>
      <c r="P251" s="27" t="s">
        <v>106</v>
      </c>
      <c r="Q251" s="31">
        <v>2</v>
      </c>
      <c r="R251" s="25" t="s">
        <v>4428</v>
      </c>
      <c r="S251" s="25" t="s">
        <v>128</v>
      </c>
      <c r="T251" s="25" t="s">
        <v>4374</v>
      </c>
      <c r="U251" s="25" t="s">
        <v>128</v>
      </c>
      <c r="V251" s="23" t="s">
        <v>1204</v>
      </c>
      <c r="W251" s="23" t="s">
        <v>1210</v>
      </c>
      <c r="X251" s="23" t="s">
        <v>8</v>
      </c>
      <c r="Y251" s="23" t="s">
        <v>1301</v>
      </c>
      <c r="Z251" s="23" t="s">
        <v>1276</v>
      </c>
      <c r="AA251" s="23" t="s">
        <v>107</v>
      </c>
      <c r="AB251" s="23" t="s">
        <v>2828</v>
      </c>
      <c r="AC251" s="25">
        <v>4.3863013698630136</v>
      </c>
      <c r="AD251" s="32">
        <v>350000000</v>
      </c>
      <c r="AE251" s="33">
        <f>VLOOKUP(J251,Library!A:B,2,0)</f>
        <v>1</v>
      </c>
      <c r="AF251" s="33">
        <f>VLOOKUP(J251,Library!A:G,7,0)</f>
        <v>3</v>
      </c>
      <c r="AG251" s="28">
        <f>VLOOKUP(V251,Library!W:X,2,0)</f>
        <v>2</v>
      </c>
      <c r="AH251" s="28">
        <f>VLOOKUP(W251,Library!Y:Z,2,0)</f>
        <v>3</v>
      </c>
      <c r="AI251" s="28" t="str">
        <f>VLOOKUP(X251,Library!AA:AB,2,0)</f>
        <v>N/A</v>
      </c>
      <c r="AJ251" s="33">
        <f>IF(MAX(AG251,AH251,AI251)=0,VLOOKUP(I251,Library!$J:$P,7,0),MAX(AG251,AH251,AI251))</f>
        <v>3</v>
      </c>
      <c r="AK251" s="33">
        <f t="shared" si="15"/>
        <v>3</v>
      </c>
      <c r="AL251" s="33">
        <f>VLOOKUP(AA251,Library!T:U,2,0)</f>
        <v>1</v>
      </c>
      <c r="AM251" s="34">
        <f t="shared" si="16"/>
        <v>2.2000000000000002</v>
      </c>
      <c r="AN251" s="33">
        <f t="shared" si="17"/>
        <v>3</v>
      </c>
      <c r="AO251" s="28" t="s">
        <v>127</v>
      </c>
      <c r="AP251" s="25" t="s">
        <v>128</v>
      </c>
      <c r="AQ251" s="28" t="s">
        <v>376</v>
      </c>
      <c r="AR251" s="28" t="s">
        <v>3229</v>
      </c>
      <c r="AS251" s="28" t="s">
        <v>2316</v>
      </c>
      <c r="AT251" s="23" t="s">
        <v>113</v>
      </c>
      <c r="AU251" s="23" t="s">
        <v>114</v>
      </c>
      <c r="AV251" s="25" t="s">
        <v>128</v>
      </c>
      <c r="AW251" s="25" t="s">
        <v>128</v>
      </c>
      <c r="AX251" s="25" t="s">
        <v>128</v>
      </c>
      <c r="AY251" s="25" t="s">
        <v>128</v>
      </c>
      <c r="AZ251" s="25" t="s">
        <v>128</v>
      </c>
      <c r="BA251" s="25" t="s">
        <v>128</v>
      </c>
      <c r="BB251" s="25" t="s">
        <v>128</v>
      </c>
      <c r="BC251" s="25" t="s">
        <v>128</v>
      </c>
      <c r="BD251" s="25" t="s">
        <v>128</v>
      </c>
      <c r="BE251" s="25" t="s">
        <v>128</v>
      </c>
      <c r="BF251" s="25" t="s">
        <v>128</v>
      </c>
      <c r="BG251" s="25" t="s">
        <v>128</v>
      </c>
      <c r="BH251" s="25" t="s">
        <v>113</v>
      </c>
      <c r="BI251" s="23" t="s">
        <v>128</v>
      </c>
      <c r="BJ251" t="s">
        <v>1331</v>
      </c>
      <c r="BK251" s="23" t="s">
        <v>823</v>
      </c>
      <c r="BL251" s="23"/>
    </row>
    <row r="252" spans="1:64" ht="15">
      <c r="A252" s="28">
        <v>378</v>
      </c>
      <c r="B252" s="23" t="s">
        <v>825</v>
      </c>
      <c r="C252" s="28" t="s">
        <v>1630</v>
      </c>
      <c r="D252" s="27" t="s">
        <v>824</v>
      </c>
      <c r="E252" s="42">
        <v>3</v>
      </c>
      <c r="F252" s="25" t="s">
        <v>128</v>
      </c>
      <c r="G252" s="25" t="s">
        <v>128</v>
      </c>
      <c r="H252" s="25" t="s">
        <v>128</v>
      </c>
      <c r="I252" s="29" t="s">
        <v>2466</v>
      </c>
      <c r="J252" s="43" t="s">
        <v>10</v>
      </c>
      <c r="K252" s="27" t="s">
        <v>21</v>
      </c>
      <c r="L252" s="29">
        <v>90.727000000000004</v>
      </c>
      <c r="M252" s="29">
        <v>90.888000000000005</v>
      </c>
      <c r="N252" s="29">
        <v>4.1313801725365353</v>
      </c>
      <c r="O252" s="30">
        <v>2.125</v>
      </c>
      <c r="P252" s="27" t="s">
        <v>106</v>
      </c>
      <c r="Q252" s="31">
        <v>2</v>
      </c>
      <c r="R252" s="25" t="s">
        <v>2810</v>
      </c>
      <c r="S252" s="25" t="s">
        <v>128</v>
      </c>
      <c r="T252" s="25" t="s">
        <v>4374</v>
      </c>
      <c r="U252" s="25" t="s">
        <v>128</v>
      </c>
      <c r="V252" s="23" t="s">
        <v>1204</v>
      </c>
      <c r="W252" s="23" t="s">
        <v>1210</v>
      </c>
      <c r="X252" s="23" t="s">
        <v>8</v>
      </c>
      <c r="Y252" s="23" t="s">
        <v>1301</v>
      </c>
      <c r="Z252" s="23" t="s">
        <v>1276</v>
      </c>
      <c r="AA252" s="23" t="s">
        <v>107</v>
      </c>
      <c r="AB252" s="23" t="s">
        <v>2829</v>
      </c>
      <c r="AC252" s="25">
        <v>5.0821917808219181</v>
      </c>
      <c r="AD252" s="32">
        <v>300000000</v>
      </c>
      <c r="AE252" s="33">
        <f>VLOOKUP(J252,Library!A:B,2,0)</f>
        <v>1</v>
      </c>
      <c r="AF252" s="33">
        <f>VLOOKUP(J252,Library!A:G,7,0)</f>
        <v>3</v>
      </c>
      <c r="AG252" s="28">
        <f>VLOOKUP(V252,Library!W:X,2,0)</f>
        <v>2</v>
      </c>
      <c r="AH252" s="28">
        <f>VLOOKUP(W252,Library!Y:Z,2,0)</f>
        <v>3</v>
      </c>
      <c r="AI252" s="28" t="str">
        <f>VLOOKUP(X252,Library!AA:AB,2,0)</f>
        <v>N/A</v>
      </c>
      <c r="AJ252" s="33">
        <f>IF(MAX(AG252,AH252,AI252)=0,VLOOKUP(I252,Library!$J:$P,7,0),MAX(AG252,AH252,AI252))</f>
        <v>3</v>
      </c>
      <c r="AK252" s="33">
        <f t="shared" si="15"/>
        <v>4</v>
      </c>
      <c r="AL252" s="33">
        <f>VLOOKUP(AA252,Library!T:U,2,0)</f>
        <v>1</v>
      </c>
      <c r="AM252" s="34">
        <f t="shared" si="16"/>
        <v>2.2999999999999998</v>
      </c>
      <c r="AN252" s="33">
        <f t="shared" si="17"/>
        <v>3</v>
      </c>
      <c r="AO252" s="28" t="s">
        <v>127</v>
      </c>
      <c r="AP252" s="25" t="s">
        <v>128</v>
      </c>
      <c r="AQ252" s="28" t="s">
        <v>376</v>
      </c>
      <c r="AR252" s="28" t="s">
        <v>3229</v>
      </c>
      <c r="AS252" s="28" t="s">
        <v>2316</v>
      </c>
      <c r="AT252" s="23" t="s">
        <v>113</v>
      </c>
      <c r="AU252" s="23" t="s">
        <v>114</v>
      </c>
      <c r="AV252" s="25" t="s">
        <v>128</v>
      </c>
      <c r="AW252" s="25" t="s">
        <v>128</v>
      </c>
      <c r="AX252" s="25" t="s">
        <v>128</v>
      </c>
      <c r="AY252" s="25" t="s">
        <v>128</v>
      </c>
      <c r="AZ252" s="25" t="s">
        <v>128</v>
      </c>
      <c r="BA252" s="25" t="s">
        <v>128</v>
      </c>
      <c r="BB252" s="25" t="s">
        <v>128</v>
      </c>
      <c r="BC252" s="25" t="s">
        <v>128</v>
      </c>
      <c r="BD252" s="25" t="s">
        <v>128</v>
      </c>
      <c r="BE252" s="25" t="s">
        <v>128</v>
      </c>
      <c r="BF252" s="25" t="s">
        <v>128</v>
      </c>
      <c r="BG252" s="25" t="s">
        <v>128</v>
      </c>
      <c r="BH252" s="25" t="s">
        <v>113</v>
      </c>
      <c r="BI252" s="23" t="s">
        <v>128</v>
      </c>
      <c r="BJ252" t="s">
        <v>1331</v>
      </c>
      <c r="BK252" s="23" t="s">
        <v>825</v>
      </c>
      <c r="BL252" s="23"/>
    </row>
    <row r="253" spans="1:64" ht="15">
      <c r="A253" s="28">
        <v>380</v>
      </c>
      <c r="B253" s="23" t="s">
        <v>827</v>
      </c>
      <c r="C253" s="28" t="s">
        <v>1631</v>
      </c>
      <c r="D253" s="27" t="s">
        <v>826</v>
      </c>
      <c r="E253" s="42">
        <v>3</v>
      </c>
      <c r="F253" s="25" t="s">
        <v>128</v>
      </c>
      <c r="G253" s="25" t="s">
        <v>128</v>
      </c>
      <c r="H253" s="25" t="s">
        <v>128</v>
      </c>
      <c r="I253" s="29" t="s">
        <v>2467</v>
      </c>
      <c r="J253" s="43" t="s">
        <v>10</v>
      </c>
      <c r="K253" s="27" t="s">
        <v>3616</v>
      </c>
      <c r="L253" s="29">
        <v>92.406999999999996</v>
      </c>
      <c r="M253" s="29">
        <v>92.504000000000005</v>
      </c>
      <c r="N253" s="29">
        <v>3.9971998999263283</v>
      </c>
      <c r="O253" s="30">
        <v>2.125</v>
      </c>
      <c r="P253" s="27" t="s">
        <v>106</v>
      </c>
      <c r="Q253" s="31">
        <v>2</v>
      </c>
      <c r="R253" s="25" t="s">
        <v>2847</v>
      </c>
      <c r="S253" s="25" t="s">
        <v>128</v>
      </c>
      <c r="T253" s="25" t="s">
        <v>4374</v>
      </c>
      <c r="U253" s="25" t="s">
        <v>128</v>
      </c>
      <c r="V253" s="23" t="s">
        <v>1209</v>
      </c>
      <c r="W253" s="23" t="s">
        <v>1210</v>
      </c>
      <c r="X253" s="23" t="s">
        <v>8</v>
      </c>
      <c r="Y253" s="23" t="s">
        <v>1301</v>
      </c>
      <c r="Z253" s="23" t="s">
        <v>1276</v>
      </c>
      <c r="AA253" s="23" t="s">
        <v>107</v>
      </c>
      <c r="AB253" s="23" t="s">
        <v>2830</v>
      </c>
      <c r="AC253" s="25">
        <v>4.4082191780821915</v>
      </c>
      <c r="AD253" s="32">
        <v>750000000</v>
      </c>
      <c r="AE253" s="33">
        <f>VLOOKUP(J253,Library!A:B,2,0)</f>
        <v>1</v>
      </c>
      <c r="AF253" s="33">
        <f>VLOOKUP(J253,Library!A:G,7,0)</f>
        <v>3</v>
      </c>
      <c r="AG253" s="28">
        <f>VLOOKUP(V253,Library!W:X,2,0)</f>
        <v>3</v>
      </c>
      <c r="AH253" s="28">
        <f>VLOOKUP(W253,Library!Y:Z,2,0)</f>
        <v>3</v>
      </c>
      <c r="AI253" s="28" t="str">
        <f>VLOOKUP(X253,Library!AA:AB,2,0)</f>
        <v>N/A</v>
      </c>
      <c r="AJ253" s="33">
        <f>IF(MAX(AG253,AH253,AI253)=0,VLOOKUP(I253,Library!$J:$P,7,0),MAX(AG253,AH253,AI253))</f>
        <v>3</v>
      </c>
      <c r="AK253" s="33">
        <f t="shared" si="15"/>
        <v>3</v>
      </c>
      <c r="AL253" s="33">
        <f>VLOOKUP(AA253,Library!T:U,2,0)</f>
        <v>1</v>
      </c>
      <c r="AM253" s="34">
        <f t="shared" si="16"/>
        <v>2.2000000000000002</v>
      </c>
      <c r="AN253" s="33">
        <f t="shared" si="17"/>
        <v>3</v>
      </c>
      <c r="AO253" s="28" t="s">
        <v>127</v>
      </c>
      <c r="AP253" s="25" t="s">
        <v>128</v>
      </c>
      <c r="AQ253" s="28" t="s">
        <v>376</v>
      </c>
      <c r="AR253" s="28" t="s">
        <v>377</v>
      </c>
      <c r="AS253" s="28" t="s">
        <v>378</v>
      </c>
      <c r="AT253" s="23" t="s">
        <v>113</v>
      </c>
      <c r="AU253" s="23" t="s">
        <v>114</v>
      </c>
      <c r="AV253" s="25" t="s">
        <v>128</v>
      </c>
      <c r="AW253" s="25" t="s">
        <v>128</v>
      </c>
      <c r="AX253" s="25" t="s">
        <v>128</v>
      </c>
      <c r="AY253" s="25" t="s">
        <v>128</v>
      </c>
      <c r="AZ253" s="25" t="s">
        <v>128</v>
      </c>
      <c r="BA253" s="25" t="s">
        <v>128</v>
      </c>
      <c r="BB253" s="25" t="s">
        <v>128</v>
      </c>
      <c r="BC253" s="25" t="s">
        <v>128</v>
      </c>
      <c r="BD253" s="25" t="s">
        <v>128</v>
      </c>
      <c r="BE253" s="25" t="s">
        <v>128</v>
      </c>
      <c r="BF253" s="25" t="s">
        <v>128</v>
      </c>
      <c r="BG253" s="25" t="s">
        <v>128</v>
      </c>
      <c r="BH253" s="25" t="s">
        <v>113</v>
      </c>
      <c r="BI253" s="23" t="s">
        <v>128</v>
      </c>
      <c r="BJ253" t="s">
        <v>1331</v>
      </c>
      <c r="BK253" s="23" t="s">
        <v>827</v>
      </c>
      <c r="BL253" s="23"/>
    </row>
    <row r="254" spans="1:64" ht="15">
      <c r="A254" s="28">
        <v>381</v>
      </c>
      <c r="B254" s="23" t="s">
        <v>828</v>
      </c>
      <c r="C254" s="28" t="s">
        <v>1632</v>
      </c>
      <c r="D254" s="27" t="s">
        <v>826</v>
      </c>
      <c r="E254" s="42">
        <v>3</v>
      </c>
      <c r="F254" s="25" t="s">
        <v>128</v>
      </c>
      <c r="G254" s="25" t="s">
        <v>128</v>
      </c>
      <c r="H254" s="25" t="s">
        <v>128</v>
      </c>
      <c r="I254" s="29" t="s">
        <v>2467</v>
      </c>
      <c r="J254" s="43" t="s">
        <v>10</v>
      </c>
      <c r="K254" s="27" t="s">
        <v>3616</v>
      </c>
      <c r="L254" s="29">
        <v>91.286000000000001</v>
      </c>
      <c r="M254" s="29">
        <v>91.388000000000005</v>
      </c>
      <c r="N254" s="29">
        <v>4.0212328478367443</v>
      </c>
      <c r="O254" s="30">
        <v>2.25</v>
      </c>
      <c r="P254" s="27" t="s">
        <v>106</v>
      </c>
      <c r="Q254" s="31">
        <v>2</v>
      </c>
      <c r="R254" s="25" t="s">
        <v>2956</v>
      </c>
      <c r="S254" s="25" t="s">
        <v>128</v>
      </c>
      <c r="T254" s="25" t="s">
        <v>4374</v>
      </c>
      <c r="U254" s="25" t="s">
        <v>128</v>
      </c>
      <c r="V254" s="23" t="s">
        <v>1209</v>
      </c>
      <c r="W254" s="23" t="s">
        <v>1210</v>
      </c>
      <c r="X254" s="23" t="s">
        <v>8</v>
      </c>
      <c r="Y254" s="23" t="s">
        <v>1301</v>
      </c>
      <c r="Z254" s="23" t="s">
        <v>1276</v>
      </c>
      <c r="AA254" s="23" t="s">
        <v>107</v>
      </c>
      <c r="AB254" s="23" t="s">
        <v>2831</v>
      </c>
      <c r="AC254" s="25">
        <v>5.4657534246575343</v>
      </c>
      <c r="AD254" s="32">
        <v>300000000</v>
      </c>
      <c r="AE254" s="33">
        <f>VLOOKUP(J254,Library!A:B,2,0)</f>
        <v>1</v>
      </c>
      <c r="AF254" s="33">
        <f>VLOOKUP(J254,Library!A:G,7,0)</f>
        <v>3</v>
      </c>
      <c r="AG254" s="28">
        <f>VLOOKUP(V254,Library!W:X,2,0)</f>
        <v>3</v>
      </c>
      <c r="AH254" s="28">
        <f>VLOOKUP(W254,Library!Y:Z,2,0)</f>
        <v>3</v>
      </c>
      <c r="AI254" s="28" t="str">
        <f>VLOOKUP(X254,Library!AA:AB,2,0)</f>
        <v>N/A</v>
      </c>
      <c r="AJ254" s="33">
        <f>IF(MAX(AG254,AH254,AI254)=0,VLOOKUP(I254,Library!$J:$P,7,0),MAX(AG254,AH254,AI254))</f>
        <v>3</v>
      </c>
      <c r="AK254" s="33">
        <f t="shared" si="15"/>
        <v>4</v>
      </c>
      <c r="AL254" s="33">
        <f>VLOOKUP(AA254,Library!T:U,2,0)</f>
        <v>1</v>
      </c>
      <c r="AM254" s="34">
        <f t="shared" si="16"/>
        <v>2.2999999999999998</v>
      </c>
      <c r="AN254" s="33">
        <f t="shared" si="17"/>
        <v>3</v>
      </c>
      <c r="AO254" s="28" t="s">
        <v>127</v>
      </c>
      <c r="AP254" s="25" t="s">
        <v>128</v>
      </c>
      <c r="AQ254" s="28" t="s">
        <v>376</v>
      </c>
      <c r="AR254" s="28" t="s">
        <v>377</v>
      </c>
      <c r="AS254" s="28" t="s">
        <v>378</v>
      </c>
      <c r="AT254" s="23" t="s">
        <v>113</v>
      </c>
      <c r="AU254" s="23" t="s">
        <v>114</v>
      </c>
      <c r="AV254" s="25" t="s">
        <v>128</v>
      </c>
      <c r="AW254" s="25" t="s">
        <v>128</v>
      </c>
      <c r="AX254" s="25" t="s">
        <v>128</v>
      </c>
      <c r="AY254" s="25" t="s">
        <v>128</v>
      </c>
      <c r="AZ254" s="25" t="s">
        <v>128</v>
      </c>
      <c r="BA254" s="25" t="s">
        <v>128</v>
      </c>
      <c r="BB254" s="25" t="s">
        <v>128</v>
      </c>
      <c r="BC254" s="25" t="s">
        <v>128</v>
      </c>
      <c r="BD254" s="25" t="s">
        <v>128</v>
      </c>
      <c r="BE254" s="25" t="s">
        <v>128</v>
      </c>
      <c r="BF254" s="25" t="s">
        <v>128</v>
      </c>
      <c r="BG254" s="25" t="s">
        <v>128</v>
      </c>
      <c r="BH254" s="25" t="s">
        <v>113</v>
      </c>
      <c r="BI254" s="23" t="s">
        <v>128</v>
      </c>
      <c r="BJ254" t="s">
        <v>1331</v>
      </c>
      <c r="BK254" s="23" t="s">
        <v>828</v>
      </c>
      <c r="BL254" s="23"/>
    </row>
    <row r="255" spans="1:64" ht="15">
      <c r="A255" s="28">
        <v>382</v>
      </c>
      <c r="B255" s="23" t="s">
        <v>829</v>
      </c>
      <c r="C255" s="28" t="s">
        <v>1633</v>
      </c>
      <c r="D255" s="27" t="s">
        <v>826</v>
      </c>
      <c r="E255" s="42">
        <v>3</v>
      </c>
      <c r="F255" s="25" t="s">
        <v>128</v>
      </c>
      <c r="G255" s="25" t="s">
        <v>128</v>
      </c>
      <c r="H255" s="25" t="s">
        <v>128</v>
      </c>
      <c r="I255" s="29" t="s">
        <v>2467</v>
      </c>
      <c r="J255" s="43" t="s">
        <v>10</v>
      </c>
      <c r="K255" s="27" t="s">
        <v>3616</v>
      </c>
      <c r="L255" s="29">
        <v>84.691999999999993</v>
      </c>
      <c r="M255" s="29">
        <v>84.846000000000004</v>
      </c>
      <c r="N255" s="29">
        <v>4.4930052226726582</v>
      </c>
      <c r="O255" s="30">
        <v>2.5</v>
      </c>
      <c r="P255" s="27" t="s">
        <v>106</v>
      </c>
      <c r="Q255" s="31">
        <v>2</v>
      </c>
      <c r="R255" s="25" t="s">
        <v>2847</v>
      </c>
      <c r="S255" s="25" t="s">
        <v>128</v>
      </c>
      <c r="T255" s="25" t="s">
        <v>4374</v>
      </c>
      <c r="U255" s="25" t="s">
        <v>128</v>
      </c>
      <c r="V255" s="23" t="s">
        <v>1209</v>
      </c>
      <c r="W255" s="23" t="s">
        <v>1210</v>
      </c>
      <c r="X255" s="23" t="s">
        <v>8</v>
      </c>
      <c r="Y255" s="23" t="s">
        <v>1301</v>
      </c>
      <c r="Z255" s="23" t="s">
        <v>1276</v>
      </c>
      <c r="AA255" s="23" t="s">
        <v>107</v>
      </c>
      <c r="AB255" s="23" t="s">
        <v>2832</v>
      </c>
      <c r="AC255" s="25">
        <v>9.4109589041095898</v>
      </c>
      <c r="AD255" s="32">
        <v>250000000</v>
      </c>
      <c r="AE255" s="33">
        <f>VLOOKUP(J255,Library!A:B,2,0)</f>
        <v>1</v>
      </c>
      <c r="AF255" s="33">
        <f>VLOOKUP(J255,Library!A:G,7,0)</f>
        <v>3</v>
      </c>
      <c r="AG255" s="28">
        <f>VLOOKUP(V255,Library!W:X,2,0)</f>
        <v>3</v>
      </c>
      <c r="AH255" s="28">
        <f>VLOOKUP(W255,Library!Y:Z,2,0)</f>
        <v>3</v>
      </c>
      <c r="AI255" s="28" t="str">
        <f>VLOOKUP(X255,Library!AA:AB,2,0)</f>
        <v>N/A</v>
      </c>
      <c r="AJ255" s="33">
        <f>IF(MAX(AG255,AH255,AI255)=0,VLOOKUP(I255,Library!$J:$P,7,0),MAX(AG255,AH255,AI255))</f>
        <v>3</v>
      </c>
      <c r="AK255" s="33">
        <f t="shared" si="15"/>
        <v>4</v>
      </c>
      <c r="AL255" s="33">
        <f>VLOOKUP(AA255,Library!T:U,2,0)</f>
        <v>1</v>
      </c>
      <c r="AM255" s="34">
        <f t="shared" si="16"/>
        <v>2.2999999999999998</v>
      </c>
      <c r="AN255" s="33">
        <f t="shared" si="17"/>
        <v>3</v>
      </c>
      <c r="AO255" s="28" t="s">
        <v>127</v>
      </c>
      <c r="AP255" s="25" t="s">
        <v>128</v>
      </c>
      <c r="AQ255" s="28" t="s">
        <v>376</v>
      </c>
      <c r="AR255" s="28" t="s">
        <v>377</v>
      </c>
      <c r="AS255" s="28" t="s">
        <v>378</v>
      </c>
      <c r="AT255" s="23" t="s">
        <v>113</v>
      </c>
      <c r="AU255" s="23" t="s">
        <v>114</v>
      </c>
      <c r="AV255" s="25" t="s">
        <v>128</v>
      </c>
      <c r="AW255" s="25" t="s">
        <v>128</v>
      </c>
      <c r="AX255" s="25" t="s">
        <v>128</v>
      </c>
      <c r="AY255" s="25" t="s">
        <v>128</v>
      </c>
      <c r="AZ255" s="25" t="s">
        <v>128</v>
      </c>
      <c r="BA255" s="25" t="s">
        <v>128</v>
      </c>
      <c r="BB255" s="25" t="s">
        <v>128</v>
      </c>
      <c r="BC255" s="25" t="s">
        <v>128</v>
      </c>
      <c r="BD255" s="25" t="s">
        <v>128</v>
      </c>
      <c r="BE255" s="25" t="s">
        <v>128</v>
      </c>
      <c r="BF255" s="25" t="s">
        <v>128</v>
      </c>
      <c r="BG255" s="25" t="s">
        <v>128</v>
      </c>
      <c r="BH255" s="25" t="s">
        <v>113</v>
      </c>
      <c r="BI255" s="23" t="s">
        <v>128</v>
      </c>
      <c r="BJ255" t="s">
        <v>1331</v>
      </c>
      <c r="BK255" s="23" t="s">
        <v>829</v>
      </c>
      <c r="BL255" s="23"/>
    </row>
    <row r="256" spans="1:64" ht="15">
      <c r="A256" s="28">
        <v>385</v>
      </c>
      <c r="B256" s="23" t="s">
        <v>830</v>
      </c>
      <c r="C256" s="28" t="s">
        <v>1634</v>
      </c>
      <c r="D256" s="27" t="s">
        <v>386</v>
      </c>
      <c r="E256" s="42">
        <v>4</v>
      </c>
      <c r="F256" s="25" t="s">
        <v>128</v>
      </c>
      <c r="G256" s="25" t="s">
        <v>109</v>
      </c>
      <c r="H256" s="25" t="s">
        <v>128</v>
      </c>
      <c r="I256" s="29" t="s">
        <v>2468</v>
      </c>
      <c r="J256" s="43" t="s">
        <v>1376</v>
      </c>
      <c r="K256" s="27" t="s">
        <v>3616</v>
      </c>
      <c r="L256" s="29">
        <v>99.488</v>
      </c>
      <c r="M256" s="29">
        <v>99.513000000000005</v>
      </c>
      <c r="N256" s="29">
        <v>4.1089122154635005</v>
      </c>
      <c r="O256" s="30">
        <v>3</v>
      </c>
      <c r="P256" s="27" t="s">
        <v>106</v>
      </c>
      <c r="Q256" s="31">
        <v>2</v>
      </c>
      <c r="R256" s="25" t="s">
        <v>2653</v>
      </c>
      <c r="S256" s="25" t="s">
        <v>128</v>
      </c>
      <c r="T256" s="25" t="s">
        <v>4374</v>
      </c>
      <c r="U256" s="25" t="s">
        <v>128</v>
      </c>
      <c r="V256" s="23" t="s">
        <v>1224</v>
      </c>
      <c r="W256" s="23" t="s">
        <v>1225</v>
      </c>
      <c r="X256" s="23" t="s">
        <v>8</v>
      </c>
      <c r="Y256" s="23" t="s">
        <v>1301</v>
      </c>
      <c r="Z256" s="23" t="s">
        <v>1291</v>
      </c>
      <c r="AA256" s="23" t="s">
        <v>107</v>
      </c>
      <c r="AB256" s="23" t="s">
        <v>2653</v>
      </c>
      <c r="AC256" s="25">
        <v>0.44383561643835617</v>
      </c>
      <c r="AD256" s="32">
        <v>750000000</v>
      </c>
      <c r="AE256" s="33">
        <f>VLOOKUP(J256,Library!A:B,2,0)</f>
        <v>3</v>
      </c>
      <c r="AF256" s="33">
        <f>VLOOKUP(J256,Library!A:G,7,0)</f>
        <v>3</v>
      </c>
      <c r="AG256" s="28">
        <f>VLOOKUP(V256,Library!W:X,2,0)</f>
        <v>4</v>
      </c>
      <c r="AH256" s="28">
        <f>VLOOKUP(W256,Library!Y:Z,2,0)</f>
        <v>4</v>
      </c>
      <c r="AI256" s="28" t="str">
        <f>VLOOKUP(X256,Library!AA:AB,2,0)</f>
        <v>N/A</v>
      </c>
      <c r="AJ256" s="33">
        <f>IF(MAX(AG256,AH256,AI256)=0,VLOOKUP(I256,Library!$J:$P,7,0),MAX(AG256,AH256,AI256))</f>
        <v>4</v>
      </c>
      <c r="AK256" s="33">
        <f t="shared" ref="AK256:AK294" si="18">IF(AND(AC256&gt;=0,AC256&lt;=1),2,IF(AND(AC256&gt;1,AC256&lt;=5),3,IF(AND(AC256&gt;5,AC256&lt;=10),4,IF(OR(AC256&gt;10,AC256=""),5,""))))</f>
        <v>2</v>
      </c>
      <c r="AL256" s="33">
        <f>VLOOKUP(AA256,Library!T:U,2,0)</f>
        <v>1</v>
      </c>
      <c r="AM256" s="34">
        <f t="shared" ref="AM256:AM294" si="19">AE256*0.35+AF256*0.25+AJ256*0.25+AK256*0.1+AL256*0.05</f>
        <v>3.05</v>
      </c>
      <c r="AN256" s="33">
        <f t="shared" ref="AN256:AN294" si="20">IF(AND(AM256&gt;=1,AM256&lt;=1.45),1,IF(AND(AM256&gt;1.45,AM256&lt;=2.1),2,IF(AND(AM256&gt;2.1,AM256&lt;=2.95),3,IF(AND(AM256&gt;2.95,AM256&lt;=3.65),4,IF(AND(AM256&gt;3.65,AM256&lt;=5),5,"")))))</f>
        <v>4</v>
      </c>
      <c r="AO256" s="28" t="s">
        <v>136</v>
      </c>
      <c r="AP256" s="25" t="s">
        <v>128</v>
      </c>
      <c r="AQ256" s="28" t="s">
        <v>388</v>
      </c>
      <c r="AR256" s="28" t="s">
        <v>389</v>
      </c>
      <c r="AS256" s="28" t="s">
        <v>390</v>
      </c>
      <c r="AT256" s="23" t="s">
        <v>113</v>
      </c>
      <c r="AU256" s="23" t="s">
        <v>114</v>
      </c>
      <c r="AV256" s="25" t="s">
        <v>128</v>
      </c>
      <c r="AW256" s="25" t="s">
        <v>128</v>
      </c>
      <c r="AX256" s="25" t="s">
        <v>128</v>
      </c>
      <c r="AY256" s="25" t="s">
        <v>128</v>
      </c>
      <c r="AZ256" s="25" t="s">
        <v>128</v>
      </c>
      <c r="BA256" s="25" t="s">
        <v>128</v>
      </c>
      <c r="BB256" s="25" t="s">
        <v>128</v>
      </c>
      <c r="BC256" s="25" t="s">
        <v>128</v>
      </c>
      <c r="BD256" s="25" t="s">
        <v>128</v>
      </c>
      <c r="BE256" s="25" t="s">
        <v>128</v>
      </c>
      <c r="BF256" s="25" t="s">
        <v>128</v>
      </c>
      <c r="BG256" s="25" t="s">
        <v>109</v>
      </c>
      <c r="BH256" s="25" t="s">
        <v>113</v>
      </c>
      <c r="BI256" s="23" t="s">
        <v>128</v>
      </c>
      <c r="BJ256" t="s">
        <v>1340</v>
      </c>
      <c r="BK256" s="23" t="s">
        <v>830</v>
      </c>
      <c r="BL256" s="23"/>
    </row>
    <row r="257" spans="1:64" ht="15">
      <c r="A257" s="28">
        <v>386</v>
      </c>
      <c r="B257" s="23" t="s">
        <v>831</v>
      </c>
      <c r="C257" s="28" t="s">
        <v>1635</v>
      </c>
      <c r="D257" s="27" t="s">
        <v>386</v>
      </c>
      <c r="E257" s="42">
        <v>4</v>
      </c>
      <c r="F257" s="25" t="s">
        <v>109</v>
      </c>
      <c r="G257" s="25" t="s">
        <v>109</v>
      </c>
      <c r="H257" s="25" t="s">
        <v>128</v>
      </c>
      <c r="I257" s="29" t="s">
        <v>2469</v>
      </c>
      <c r="J257" s="43" t="s">
        <v>1376</v>
      </c>
      <c r="K257" s="27" t="s">
        <v>3616</v>
      </c>
      <c r="L257" s="29">
        <v>92.298000000000002</v>
      </c>
      <c r="M257" s="29">
        <v>92.418999999999997</v>
      </c>
      <c r="N257" s="29">
        <v>4.4634130687075508</v>
      </c>
      <c r="O257" s="30">
        <v>3</v>
      </c>
      <c r="P257" s="27" t="s">
        <v>106</v>
      </c>
      <c r="Q257" s="31">
        <v>2</v>
      </c>
      <c r="R257" s="25" t="s">
        <v>4429</v>
      </c>
      <c r="S257" s="25" t="s">
        <v>109</v>
      </c>
      <c r="T257" s="25" t="s">
        <v>3230</v>
      </c>
      <c r="U257" s="25" t="s">
        <v>128</v>
      </c>
      <c r="V257" s="23" t="s">
        <v>1224</v>
      </c>
      <c r="W257" s="23" t="s">
        <v>1225</v>
      </c>
      <c r="X257" s="23" t="s">
        <v>8</v>
      </c>
      <c r="Y257" s="23" t="s">
        <v>1301</v>
      </c>
      <c r="Z257" s="23" t="s">
        <v>1291</v>
      </c>
      <c r="AA257" s="23" t="s">
        <v>107</v>
      </c>
      <c r="AB257" s="23" t="s">
        <v>2834</v>
      </c>
      <c r="AC257" s="25">
        <v>5.9616438356164387</v>
      </c>
      <c r="AD257" s="32">
        <v>650000000</v>
      </c>
      <c r="AE257" s="33">
        <f>VLOOKUP(J257,Library!A:B,2,0)</f>
        <v>3</v>
      </c>
      <c r="AF257" s="33">
        <f>VLOOKUP(J257,Library!A:G,7,0)</f>
        <v>3</v>
      </c>
      <c r="AG257" s="28">
        <f>VLOOKUP(V257,Library!W:X,2,0)</f>
        <v>4</v>
      </c>
      <c r="AH257" s="28">
        <f>VLOOKUP(W257,Library!Y:Z,2,0)</f>
        <v>4</v>
      </c>
      <c r="AI257" s="28" t="str">
        <f>VLOOKUP(X257,Library!AA:AB,2,0)</f>
        <v>N/A</v>
      </c>
      <c r="AJ257" s="33">
        <f>IF(MAX(AG257,AH257,AI257)=0,VLOOKUP(I257,Library!$J:$P,7,0),MAX(AG257,AH257,AI257))</f>
        <v>4</v>
      </c>
      <c r="AK257" s="33">
        <f t="shared" si="18"/>
        <v>4</v>
      </c>
      <c r="AL257" s="33">
        <f>VLOOKUP(AA257,Library!T:U,2,0)</f>
        <v>1</v>
      </c>
      <c r="AM257" s="34">
        <f t="shared" si="19"/>
        <v>3.2499999999999996</v>
      </c>
      <c r="AN257" s="33">
        <f t="shared" si="20"/>
        <v>4</v>
      </c>
      <c r="AO257" s="28" t="s">
        <v>136</v>
      </c>
      <c r="AP257" s="25" t="s">
        <v>128</v>
      </c>
      <c r="AQ257" s="28" t="s">
        <v>388</v>
      </c>
      <c r="AR257" s="28" t="s">
        <v>389</v>
      </c>
      <c r="AS257" s="28" t="s">
        <v>390</v>
      </c>
      <c r="AT257" s="23" t="s">
        <v>3230</v>
      </c>
      <c r="AU257" s="23" t="s">
        <v>35</v>
      </c>
      <c r="AV257" s="25" t="s">
        <v>128</v>
      </c>
      <c r="AW257" s="25" t="s">
        <v>128</v>
      </c>
      <c r="AX257" s="25" t="s">
        <v>128</v>
      </c>
      <c r="AY257" s="25" t="s">
        <v>128</v>
      </c>
      <c r="AZ257" s="25" t="s">
        <v>128</v>
      </c>
      <c r="BA257" s="25" t="s">
        <v>128</v>
      </c>
      <c r="BB257" s="25" t="s">
        <v>128</v>
      </c>
      <c r="BC257" s="25" t="s">
        <v>128</v>
      </c>
      <c r="BD257" s="25" t="s">
        <v>128</v>
      </c>
      <c r="BE257" s="25" t="s">
        <v>128</v>
      </c>
      <c r="BF257" s="25" t="s">
        <v>128</v>
      </c>
      <c r="BG257" s="25" t="s">
        <v>109</v>
      </c>
      <c r="BH257" s="25" t="s">
        <v>113</v>
      </c>
      <c r="BI257" s="23" t="s">
        <v>128</v>
      </c>
      <c r="BJ257" t="s">
        <v>1340</v>
      </c>
      <c r="BK257" s="23" t="s">
        <v>831</v>
      </c>
      <c r="BL257" s="23"/>
    </row>
    <row r="258" spans="1:64" ht="15">
      <c r="A258" s="28">
        <v>387</v>
      </c>
      <c r="B258" s="23" t="s">
        <v>832</v>
      </c>
      <c r="C258" s="28" t="s">
        <v>1636</v>
      </c>
      <c r="D258" s="27" t="s">
        <v>833</v>
      </c>
      <c r="E258" s="42">
        <v>2</v>
      </c>
      <c r="F258" s="25" t="s">
        <v>128</v>
      </c>
      <c r="G258" s="25" t="s">
        <v>128</v>
      </c>
      <c r="H258" s="25" t="s">
        <v>128</v>
      </c>
      <c r="I258" s="29" t="s">
        <v>2470</v>
      </c>
      <c r="J258" s="43" t="s">
        <v>10</v>
      </c>
      <c r="K258" s="27" t="s">
        <v>3616</v>
      </c>
      <c r="L258" s="29">
        <v>99.712000000000003</v>
      </c>
      <c r="M258" s="29">
        <v>99.728999999999999</v>
      </c>
      <c r="N258" s="29">
        <v>3.9531637804022095</v>
      </c>
      <c r="O258" s="30">
        <v>2.875</v>
      </c>
      <c r="P258" s="27" t="s">
        <v>106</v>
      </c>
      <c r="Q258" s="31">
        <v>2</v>
      </c>
      <c r="R258" s="25" t="s">
        <v>240</v>
      </c>
      <c r="S258" s="25" t="s">
        <v>128</v>
      </c>
      <c r="T258" s="25" t="s">
        <v>4374</v>
      </c>
      <c r="U258" s="25" t="s">
        <v>128</v>
      </c>
      <c r="V258" s="23" t="s">
        <v>1215</v>
      </c>
      <c r="W258" s="23" t="s">
        <v>8</v>
      </c>
      <c r="X258" s="23" t="s">
        <v>8</v>
      </c>
      <c r="Y258" s="23" t="s">
        <v>1301</v>
      </c>
      <c r="Z258" s="23" t="s">
        <v>1276</v>
      </c>
      <c r="AA258" s="23" t="s">
        <v>107</v>
      </c>
      <c r="AB258" s="23" t="s">
        <v>240</v>
      </c>
      <c r="AC258" s="25">
        <v>0.24657534246575341</v>
      </c>
      <c r="AD258" s="32">
        <v>750000000</v>
      </c>
      <c r="AE258" s="33">
        <f>VLOOKUP(J258,Library!A:B,2,0)</f>
        <v>1</v>
      </c>
      <c r="AF258" s="33">
        <f>VLOOKUP(J258,Library!A:G,7,0)</f>
        <v>3</v>
      </c>
      <c r="AG258" s="28">
        <f>VLOOKUP(V258,Library!W:X,2,0)</f>
        <v>3</v>
      </c>
      <c r="AH258" s="28" t="str">
        <f>VLOOKUP(W258,Library!Y:Z,2,0)</f>
        <v>N/A</v>
      </c>
      <c r="AI258" s="28" t="str">
        <f>VLOOKUP(X258,Library!AA:AB,2,0)</f>
        <v>N/A</v>
      </c>
      <c r="AJ258" s="33">
        <f>IF(MAX(AG258,AH258,AI258)=0,VLOOKUP(I258,Library!$J:$P,7,0),MAX(AG258,AH258,AI258))</f>
        <v>3</v>
      </c>
      <c r="AK258" s="33">
        <f t="shared" si="18"/>
        <v>2</v>
      </c>
      <c r="AL258" s="33">
        <f>VLOOKUP(AA258,Library!T:U,2,0)</f>
        <v>1</v>
      </c>
      <c r="AM258" s="34">
        <f t="shared" si="19"/>
        <v>2.1</v>
      </c>
      <c r="AN258" s="33">
        <f t="shared" si="20"/>
        <v>2</v>
      </c>
      <c r="AO258" s="28" t="s">
        <v>136</v>
      </c>
      <c r="AP258" s="25" t="s">
        <v>128</v>
      </c>
      <c r="AQ258" s="28" t="s">
        <v>3231</v>
      </c>
      <c r="AR258" s="28" t="s">
        <v>3232</v>
      </c>
      <c r="AS258" s="28" t="s">
        <v>2317</v>
      </c>
      <c r="AT258" s="23" t="s">
        <v>113</v>
      </c>
      <c r="AU258" s="23" t="s">
        <v>114</v>
      </c>
      <c r="AV258" s="25" t="s">
        <v>128</v>
      </c>
      <c r="AW258" s="25" t="s">
        <v>128</v>
      </c>
      <c r="AX258" s="25" t="s">
        <v>128</v>
      </c>
      <c r="AY258" s="25" t="s">
        <v>128</v>
      </c>
      <c r="AZ258" s="25" t="s">
        <v>128</v>
      </c>
      <c r="BA258" s="25" t="s">
        <v>128</v>
      </c>
      <c r="BB258" s="25" t="s">
        <v>128</v>
      </c>
      <c r="BC258" s="25" t="s">
        <v>128</v>
      </c>
      <c r="BD258" s="25" t="s">
        <v>128</v>
      </c>
      <c r="BE258" s="25" t="s">
        <v>128</v>
      </c>
      <c r="BF258" s="25" t="s">
        <v>128</v>
      </c>
      <c r="BG258" s="25" t="s">
        <v>128</v>
      </c>
      <c r="BH258" s="25" t="s">
        <v>113</v>
      </c>
      <c r="BI258" s="23" t="s">
        <v>128</v>
      </c>
      <c r="BJ258" t="s">
        <v>1331</v>
      </c>
      <c r="BK258" s="23" t="s">
        <v>832</v>
      </c>
      <c r="BL258" s="23"/>
    </row>
    <row r="259" spans="1:64" ht="15">
      <c r="A259" s="28">
        <v>388</v>
      </c>
      <c r="B259" s="23" t="s">
        <v>834</v>
      </c>
      <c r="C259" s="28" t="s">
        <v>1637</v>
      </c>
      <c r="D259" s="27" t="s">
        <v>833</v>
      </c>
      <c r="E259" s="42">
        <v>3</v>
      </c>
      <c r="F259" s="25" t="s">
        <v>109</v>
      </c>
      <c r="G259" s="25" t="s">
        <v>128</v>
      </c>
      <c r="H259" s="25" t="s">
        <v>128</v>
      </c>
      <c r="I259" s="29" t="s">
        <v>2470</v>
      </c>
      <c r="J259" s="43" t="s">
        <v>3635</v>
      </c>
      <c r="K259" s="27" t="s">
        <v>3616</v>
      </c>
      <c r="L259" s="29">
        <v>92.643000000000001</v>
      </c>
      <c r="M259" s="29">
        <v>92.742000000000004</v>
      </c>
      <c r="N259" s="29">
        <v>4.088696764758307</v>
      </c>
      <c r="O259" s="30">
        <v>2.25</v>
      </c>
      <c r="P259" s="27" t="s">
        <v>106</v>
      </c>
      <c r="Q259" s="31">
        <v>2</v>
      </c>
      <c r="R259" s="25" t="s">
        <v>4430</v>
      </c>
      <c r="S259" s="25" t="s">
        <v>109</v>
      </c>
      <c r="T259" s="25" t="s">
        <v>3233</v>
      </c>
      <c r="U259" s="25" t="s">
        <v>128</v>
      </c>
      <c r="V259" s="23" t="s">
        <v>1215</v>
      </c>
      <c r="W259" s="23" t="s">
        <v>8</v>
      </c>
      <c r="X259" s="23" t="s">
        <v>8</v>
      </c>
      <c r="Y259" s="23" t="s">
        <v>1301</v>
      </c>
      <c r="Z259" s="23" t="s">
        <v>1276</v>
      </c>
      <c r="AA259" s="23" t="s">
        <v>107</v>
      </c>
      <c r="AB259" s="23" t="s">
        <v>2835</v>
      </c>
      <c r="AC259" s="25">
        <v>4.3506849315068497</v>
      </c>
      <c r="AD259" s="32">
        <v>500000000</v>
      </c>
      <c r="AE259" s="33">
        <f>VLOOKUP(J259,Library!A:B,2,0)</f>
        <v>1</v>
      </c>
      <c r="AF259" s="33">
        <f>VLOOKUP(J259,Library!A:G,7,0)</f>
        <v>3</v>
      </c>
      <c r="AG259" s="28">
        <f>VLOOKUP(V259,Library!W:X,2,0)</f>
        <v>3</v>
      </c>
      <c r="AH259" s="28" t="str">
        <f>VLOOKUP(W259,Library!Y:Z,2,0)</f>
        <v>N/A</v>
      </c>
      <c r="AI259" s="28" t="str">
        <f>VLOOKUP(X259,Library!AA:AB,2,0)</f>
        <v>N/A</v>
      </c>
      <c r="AJ259" s="33">
        <f>IF(MAX(AG259,AH259,AI259)=0,VLOOKUP(I259,Library!$J:$P,7,0),MAX(AG259,AH259,AI259))</f>
        <v>3</v>
      </c>
      <c r="AK259" s="33">
        <f t="shared" si="18"/>
        <v>3</v>
      </c>
      <c r="AL259" s="33">
        <f>VLOOKUP(AA259,Library!T:U,2,0)</f>
        <v>1</v>
      </c>
      <c r="AM259" s="34">
        <f t="shared" si="19"/>
        <v>2.2000000000000002</v>
      </c>
      <c r="AN259" s="33">
        <f t="shared" si="20"/>
        <v>3</v>
      </c>
      <c r="AO259" s="28" t="s">
        <v>136</v>
      </c>
      <c r="AP259" s="25" t="s">
        <v>128</v>
      </c>
      <c r="AQ259" s="28" t="s">
        <v>3231</v>
      </c>
      <c r="AR259" s="28" t="s">
        <v>3232</v>
      </c>
      <c r="AS259" s="28" t="s">
        <v>2317</v>
      </c>
      <c r="AT259" s="23" t="s">
        <v>3233</v>
      </c>
      <c r="AU259" s="23" t="s">
        <v>35</v>
      </c>
      <c r="AV259" s="25" t="s">
        <v>128</v>
      </c>
      <c r="AW259" s="25" t="s">
        <v>128</v>
      </c>
      <c r="AX259" s="25" t="s">
        <v>128</v>
      </c>
      <c r="AY259" s="25" t="s">
        <v>128</v>
      </c>
      <c r="AZ259" s="25" t="s">
        <v>128</v>
      </c>
      <c r="BA259" s="25" t="s">
        <v>128</v>
      </c>
      <c r="BB259" s="25" t="s">
        <v>128</v>
      </c>
      <c r="BC259" s="25" t="s">
        <v>128</v>
      </c>
      <c r="BD259" s="25" t="s">
        <v>128</v>
      </c>
      <c r="BE259" s="25" t="s">
        <v>128</v>
      </c>
      <c r="BF259" s="25" t="s">
        <v>128</v>
      </c>
      <c r="BG259" s="25" t="s">
        <v>128</v>
      </c>
      <c r="BH259" s="25" t="s">
        <v>113</v>
      </c>
      <c r="BI259" s="23" t="s">
        <v>128</v>
      </c>
      <c r="BJ259" t="s">
        <v>1331</v>
      </c>
      <c r="BK259" s="23" t="s">
        <v>834</v>
      </c>
      <c r="BL259" s="23"/>
    </row>
    <row r="260" spans="1:64" ht="15">
      <c r="A260" s="28">
        <v>389</v>
      </c>
      <c r="B260" s="23" t="s">
        <v>835</v>
      </c>
      <c r="C260" s="28" t="s">
        <v>1638</v>
      </c>
      <c r="D260" s="27" t="s">
        <v>833</v>
      </c>
      <c r="E260" s="42">
        <v>3</v>
      </c>
      <c r="F260" s="25" t="s">
        <v>109</v>
      </c>
      <c r="G260" s="25" t="s">
        <v>128</v>
      </c>
      <c r="H260" s="25" t="s">
        <v>128</v>
      </c>
      <c r="I260" s="29" t="s">
        <v>2470</v>
      </c>
      <c r="J260" s="43" t="s">
        <v>3635</v>
      </c>
      <c r="K260" s="27" t="s">
        <v>3616</v>
      </c>
      <c r="L260" s="29">
        <v>90.68</v>
      </c>
      <c r="M260" s="29">
        <v>90.742999999999995</v>
      </c>
      <c r="N260" s="29">
        <v>4.1205093459523603</v>
      </c>
      <c r="O260" s="30">
        <v>1.875</v>
      </c>
      <c r="P260" s="27" t="s">
        <v>106</v>
      </c>
      <c r="Q260" s="31">
        <v>2</v>
      </c>
      <c r="R260" s="25" t="s">
        <v>3550</v>
      </c>
      <c r="S260" s="25" t="s">
        <v>109</v>
      </c>
      <c r="T260" s="25" t="s">
        <v>3234</v>
      </c>
      <c r="U260" s="25" t="s">
        <v>128</v>
      </c>
      <c r="V260" s="23" t="s">
        <v>1215</v>
      </c>
      <c r="W260" s="23" t="s">
        <v>8</v>
      </c>
      <c r="X260" s="23" t="s">
        <v>8</v>
      </c>
      <c r="Y260" s="23" t="s">
        <v>1301</v>
      </c>
      <c r="Z260" s="23" t="s">
        <v>1276</v>
      </c>
      <c r="AA260" s="23" t="s">
        <v>107</v>
      </c>
      <c r="AB260" s="23" t="s">
        <v>2774</v>
      </c>
      <c r="AC260" s="25">
        <v>4.5671232876712331</v>
      </c>
      <c r="AD260" s="32">
        <v>500000000</v>
      </c>
      <c r="AE260" s="33">
        <f>VLOOKUP(J260,Library!A:B,2,0)</f>
        <v>1</v>
      </c>
      <c r="AF260" s="33">
        <f>VLOOKUP(J260,Library!A:G,7,0)</f>
        <v>3</v>
      </c>
      <c r="AG260" s="28">
        <f>VLOOKUP(V260,Library!W:X,2,0)</f>
        <v>3</v>
      </c>
      <c r="AH260" s="28" t="str">
        <f>VLOOKUP(W260,Library!Y:Z,2,0)</f>
        <v>N/A</v>
      </c>
      <c r="AI260" s="28" t="str">
        <f>VLOOKUP(X260,Library!AA:AB,2,0)</f>
        <v>N/A</v>
      </c>
      <c r="AJ260" s="33">
        <f>IF(MAX(AG260,AH260,AI260)=0,VLOOKUP(I260,Library!$J:$P,7,0),MAX(AG260,AH260,AI260))</f>
        <v>3</v>
      </c>
      <c r="AK260" s="33">
        <f t="shared" si="18"/>
        <v>3</v>
      </c>
      <c r="AL260" s="33">
        <f>VLOOKUP(AA260,Library!T:U,2,0)</f>
        <v>1</v>
      </c>
      <c r="AM260" s="34">
        <f t="shared" si="19"/>
        <v>2.2000000000000002</v>
      </c>
      <c r="AN260" s="33">
        <f t="shared" si="20"/>
        <v>3</v>
      </c>
      <c r="AO260" s="28" t="s">
        <v>127</v>
      </c>
      <c r="AP260" s="25" t="s">
        <v>128</v>
      </c>
      <c r="AQ260" s="28" t="s">
        <v>3231</v>
      </c>
      <c r="AR260" s="28" t="s">
        <v>3232</v>
      </c>
      <c r="AS260" s="28" t="s">
        <v>2317</v>
      </c>
      <c r="AT260" s="23" t="s">
        <v>3234</v>
      </c>
      <c r="AU260" s="23" t="s">
        <v>35</v>
      </c>
      <c r="AV260" s="25" t="s">
        <v>128</v>
      </c>
      <c r="AW260" s="25" t="s">
        <v>128</v>
      </c>
      <c r="AX260" s="25" t="s">
        <v>128</v>
      </c>
      <c r="AY260" s="25" t="s">
        <v>128</v>
      </c>
      <c r="AZ260" s="25" t="s">
        <v>128</v>
      </c>
      <c r="BA260" s="25" t="s">
        <v>128</v>
      </c>
      <c r="BB260" s="25" t="s">
        <v>128</v>
      </c>
      <c r="BC260" s="25" t="s">
        <v>128</v>
      </c>
      <c r="BD260" s="25" t="s">
        <v>128</v>
      </c>
      <c r="BE260" s="25" t="s">
        <v>128</v>
      </c>
      <c r="BF260" s="25" t="s">
        <v>128</v>
      </c>
      <c r="BG260" s="25" t="s">
        <v>128</v>
      </c>
      <c r="BH260" s="25" t="s">
        <v>113</v>
      </c>
      <c r="BI260" s="23" t="s">
        <v>128</v>
      </c>
      <c r="BJ260" t="s">
        <v>1331</v>
      </c>
      <c r="BK260" s="23" t="s">
        <v>835</v>
      </c>
      <c r="BL260" s="23"/>
    </row>
    <row r="261" spans="1:64" ht="15">
      <c r="A261" s="28">
        <v>390</v>
      </c>
      <c r="B261" s="23" t="s">
        <v>836</v>
      </c>
      <c r="C261" s="28" t="s">
        <v>1639</v>
      </c>
      <c r="D261" s="27" t="s">
        <v>837</v>
      </c>
      <c r="E261" s="42">
        <v>3</v>
      </c>
      <c r="F261" s="25" t="s">
        <v>109</v>
      </c>
      <c r="G261" s="25" t="s">
        <v>128</v>
      </c>
      <c r="H261" s="25" t="s">
        <v>128</v>
      </c>
      <c r="I261" s="29" t="s">
        <v>2471</v>
      </c>
      <c r="J261" s="43" t="s">
        <v>3635</v>
      </c>
      <c r="K261" s="27" t="s">
        <v>24</v>
      </c>
      <c r="L261" s="29">
        <v>91.673000000000002</v>
      </c>
      <c r="M261" s="29">
        <v>91.77</v>
      </c>
      <c r="N261" s="29">
        <v>4.2878393932456129</v>
      </c>
      <c r="O261" s="30">
        <v>2.5</v>
      </c>
      <c r="P261" s="27" t="s">
        <v>106</v>
      </c>
      <c r="Q261" s="31">
        <v>2</v>
      </c>
      <c r="R261" s="25" t="s">
        <v>650</v>
      </c>
      <c r="S261" s="25" t="s">
        <v>109</v>
      </c>
      <c r="T261" s="25" t="s">
        <v>3237</v>
      </c>
      <c r="U261" s="25" t="s">
        <v>128</v>
      </c>
      <c r="V261" s="23" t="s">
        <v>1209</v>
      </c>
      <c r="W261" s="23" t="s">
        <v>1210</v>
      </c>
      <c r="X261" s="23" t="s">
        <v>8</v>
      </c>
      <c r="Y261" s="23" t="s">
        <v>1301</v>
      </c>
      <c r="Z261" s="23" t="s">
        <v>1276</v>
      </c>
      <c r="AA261" s="23" t="s">
        <v>107</v>
      </c>
      <c r="AB261" s="23" t="s">
        <v>2836</v>
      </c>
      <c r="AC261" s="25">
        <v>5.183561643835616</v>
      </c>
      <c r="AD261" s="32">
        <v>800000000</v>
      </c>
      <c r="AE261" s="33">
        <f>VLOOKUP(J261,Library!A:B,2,0)</f>
        <v>1</v>
      </c>
      <c r="AF261" s="33">
        <f>VLOOKUP(J261,Library!A:G,7,0)</f>
        <v>3</v>
      </c>
      <c r="AG261" s="28">
        <f>VLOOKUP(V261,Library!W:X,2,0)</f>
        <v>3</v>
      </c>
      <c r="AH261" s="28">
        <f>VLOOKUP(W261,Library!Y:Z,2,0)</f>
        <v>3</v>
      </c>
      <c r="AI261" s="28" t="str">
        <f>VLOOKUP(X261,Library!AA:AB,2,0)</f>
        <v>N/A</v>
      </c>
      <c r="AJ261" s="33">
        <f>IF(MAX(AG261,AH261,AI261)=0,VLOOKUP(I261,Library!$J:$P,7,0),MAX(AG261,AH261,AI261))</f>
        <v>3</v>
      </c>
      <c r="AK261" s="33">
        <f t="shared" si="18"/>
        <v>4</v>
      </c>
      <c r="AL261" s="33">
        <f>VLOOKUP(AA261,Library!T:U,2,0)</f>
        <v>1</v>
      </c>
      <c r="AM261" s="34">
        <f t="shared" si="19"/>
        <v>2.2999999999999998</v>
      </c>
      <c r="AN261" s="33">
        <f t="shared" si="20"/>
        <v>3</v>
      </c>
      <c r="AO261" s="28" t="s">
        <v>136</v>
      </c>
      <c r="AP261" s="25" t="s">
        <v>128</v>
      </c>
      <c r="AQ261" s="28" t="s">
        <v>3235</v>
      </c>
      <c r="AR261" s="28" t="s">
        <v>3236</v>
      </c>
      <c r="AS261" s="28" t="s">
        <v>2318</v>
      </c>
      <c r="AT261" s="23" t="s">
        <v>3237</v>
      </c>
      <c r="AU261" s="23" t="s">
        <v>35</v>
      </c>
      <c r="AV261" s="25" t="s">
        <v>128</v>
      </c>
      <c r="AW261" s="25" t="s">
        <v>128</v>
      </c>
      <c r="AX261" s="25" t="s">
        <v>128</v>
      </c>
      <c r="AY261" s="25" t="s">
        <v>128</v>
      </c>
      <c r="AZ261" s="25" t="s">
        <v>128</v>
      </c>
      <c r="BA261" s="25" t="s">
        <v>128</v>
      </c>
      <c r="BB261" s="25" t="s">
        <v>128</v>
      </c>
      <c r="BC261" s="25" t="s">
        <v>128</v>
      </c>
      <c r="BD261" s="25" t="s">
        <v>128</v>
      </c>
      <c r="BE261" s="25" t="s">
        <v>128</v>
      </c>
      <c r="BF261" s="25" t="s">
        <v>128</v>
      </c>
      <c r="BG261" s="25" t="s">
        <v>128</v>
      </c>
      <c r="BH261" s="25" t="s">
        <v>113</v>
      </c>
      <c r="BI261" s="23" t="s">
        <v>128</v>
      </c>
      <c r="BJ261" t="s">
        <v>1348</v>
      </c>
      <c r="BK261" s="23" t="s">
        <v>836</v>
      </c>
      <c r="BL261" s="23"/>
    </row>
    <row r="262" spans="1:64" ht="15">
      <c r="A262" s="28">
        <v>391</v>
      </c>
      <c r="B262" s="23" t="s">
        <v>838</v>
      </c>
      <c r="C262" s="28" t="s">
        <v>1640</v>
      </c>
      <c r="D262" s="27" t="s">
        <v>837</v>
      </c>
      <c r="E262" s="42">
        <v>3</v>
      </c>
      <c r="F262" s="25" t="s">
        <v>109</v>
      </c>
      <c r="G262" s="25" t="s">
        <v>128</v>
      </c>
      <c r="H262" s="25" t="s">
        <v>128</v>
      </c>
      <c r="I262" s="29" t="s">
        <v>2471</v>
      </c>
      <c r="J262" s="43" t="s">
        <v>3635</v>
      </c>
      <c r="K262" s="27" t="s">
        <v>24</v>
      </c>
      <c r="L262" s="29">
        <v>84.691999999999993</v>
      </c>
      <c r="M262" s="29">
        <v>84.817999999999998</v>
      </c>
      <c r="N262" s="29">
        <v>4.7748872784230878</v>
      </c>
      <c r="O262" s="30">
        <v>2.875</v>
      </c>
      <c r="P262" s="27" t="s">
        <v>106</v>
      </c>
      <c r="Q262" s="31">
        <v>2</v>
      </c>
      <c r="R262" s="25" t="s">
        <v>650</v>
      </c>
      <c r="S262" s="25" t="s">
        <v>109</v>
      </c>
      <c r="T262" s="25" t="s">
        <v>3238</v>
      </c>
      <c r="U262" s="25" t="s">
        <v>128</v>
      </c>
      <c r="V262" s="23" t="s">
        <v>1209</v>
      </c>
      <c r="W262" s="23" t="s">
        <v>1210</v>
      </c>
      <c r="X262" s="23" t="s">
        <v>8</v>
      </c>
      <c r="Y262" s="23" t="s">
        <v>1301</v>
      </c>
      <c r="Z262" s="23" t="s">
        <v>1276</v>
      </c>
      <c r="AA262" s="23" t="s">
        <v>107</v>
      </c>
      <c r="AB262" s="23" t="s">
        <v>2837</v>
      </c>
      <c r="AC262" s="25">
        <v>10.189041095890412</v>
      </c>
      <c r="AD262" s="32">
        <v>400000000</v>
      </c>
      <c r="AE262" s="33">
        <f>VLOOKUP(J262,Library!A:B,2,0)</f>
        <v>1</v>
      </c>
      <c r="AF262" s="33">
        <f>VLOOKUP(J262,Library!A:G,7,0)</f>
        <v>3</v>
      </c>
      <c r="AG262" s="28">
        <f>VLOOKUP(V262,Library!W:X,2,0)</f>
        <v>3</v>
      </c>
      <c r="AH262" s="28">
        <f>VLOOKUP(W262,Library!Y:Z,2,0)</f>
        <v>3</v>
      </c>
      <c r="AI262" s="28" t="str">
        <f>VLOOKUP(X262,Library!AA:AB,2,0)</f>
        <v>N/A</v>
      </c>
      <c r="AJ262" s="33">
        <f>IF(MAX(AG262,AH262,AI262)=0,VLOOKUP(I262,Library!$J:$P,7,0),MAX(AG262,AH262,AI262))</f>
        <v>3</v>
      </c>
      <c r="AK262" s="33">
        <f t="shared" si="18"/>
        <v>5</v>
      </c>
      <c r="AL262" s="33">
        <f>VLOOKUP(AA262,Library!T:U,2,0)</f>
        <v>1</v>
      </c>
      <c r="AM262" s="34">
        <f t="shared" si="19"/>
        <v>2.4</v>
      </c>
      <c r="AN262" s="33">
        <f t="shared" si="20"/>
        <v>3</v>
      </c>
      <c r="AO262" s="28" t="s">
        <v>136</v>
      </c>
      <c r="AP262" s="25" t="s">
        <v>128</v>
      </c>
      <c r="AQ262" s="28" t="s">
        <v>3235</v>
      </c>
      <c r="AR262" s="28" t="s">
        <v>3236</v>
      </c>
      <c r="AS262" s="28" t="s">
        <v>2318</v>
      </c>
      <c r="AT262" s="23" t="s">
        <v>3238</v>
      </c>
      <c r="AU262" s="23" t="s">
        <v>35</v>
      </c>
      <c r="AV262" s="25" t="s">
        <v>128</v>
      </c>
      <c r="AW262" s="25" t="s">
        <v>128</v>
      </c>
      <c r="AX262" s="25" t="s">
        <v>128</v>
      </c>
      <c r="AY262" s="25" t="s">
        <v>128</v>
      </c>
      <c r="AZ262" s="25" t="s">
        <v>128</v>
      </c>
      <c r="BA262" s="25" t="s">
        <v>128</v>
      </c>
      <c r="BB262" s="25" t="s">
        <v>128</v>
      </c>
      <c r="BC262" s="25" t="s">
        <v>128</v>
      </c>
      <c r="BD262" s="25" t="s">
        <v>128</v>
      </c>
      <c r="BE262" s="25" t="s">
        <v>128</v>
      </c>
      <c r="BF262" s="25" t="s">
        <v>128</v>
      </c>
      <c r="BG262" s="25" t="s">
        <v>128</v>
      </c>
      <c r="BH262" s="25" t="s">
        <v>113</v>
      </c>
      <c r="BI262" s="23" t="s">
        <v>128</v>
      </c>
      <c r="BJ262" t="s">
        <v>1348</v>
      </c>
      <c r="BK262" s="23" t="s">
        <v>838</v>
      </c>
      <c r="BL262" s="23"/>
    </row>
    <row r="263" spans="1:64" ht="15">
      <c r="A263" s="28">
        <v>393</v>
      </c>
      <c r="B263" s="23" t="s">
        <v>839</v>
      </c>
      <c r="C263" s="28" t="s">
        <v>1641</v>
      </c>
      <c r="D263" s="27" t="s">
        <v>840</v>
      </c>
      <c r="E263" s="42">
        <v>2</v>
      </c>
      <c r="F263" s="25" t="s">
        <v>128</v>
      </c>
      <c r="G263" s="25" t="s">
        <v>128</v>
      </c>
      <c r="H263" s="25" t="s">
        <v>128</v>
      </c>
      <c r="I263" s="29" t="s">
        <v>2472</v>
      </c>
      <c r="J263" s="43" t="s">
        <v>10</v>
      </c>
      <c r="K263" s="27" t="s">
        <v>3616</v>
      </c>
      <c r="L263" s="29">
        <v>99.031999999999996</v>
      </c>
      <c r="M263" s="29">
        <v>99.057000000000002</v>
      </c>
      <c r="N263" s="29">
        <v>3.7926205066666836</v>
      </c>
      <c r="O263" s="30">
        <v>2.5</v>
      </c>
      <c r="P263" s="27" t="s">
        <v>106</v>
      </c>
      <c r="Q263" s="31">
        <v>2</v>
      </c>
      <c r="R263" s="25" t="s">
        <v>2932</v>
      </c>
      <c r="S263" s="25" t="s">
        <v>128</v>
      </c>
      <c r="T263" s="25" t="s">
        <v>4374</v>
      </c>
      <c r="U263" s="25" t="s">
        <v>128</v>
      </c>
      <c r="V263" s="23" t="s">
        <v>1197</v>
      </c>
      <c r="W263" s="23" t="s">
        <v>1205</v>
      </c>
      <c r="X263" s="23" t="s">
        <v>8</v>
      </c>
      <c r="Y263" s="23" t="s">
        <v>1301</v>
      </c>
      <c r="Z263" s="23" t="s">
        <v>1276</v>
      </c>
      <c r="AA263" s="23" t="s">
        <v>107</v>
      </c>
      <c r="AB263" s="23" t="s">
        <v>2839</v>
      </c>
      <c r="AC263" s="25">
        <v>0.74794520547945209</v>
      </c>
      <c r="AD263" s="32">
        <v>600000000</v>
      </c>
      <c r="AE263" s="33">
        <f>VLOOKUP(J263,Library!A:B,2,0)</f>
        <v>1</v>
      </c>
      <c r="AF263" s="33">
        <f>VLOOKUP(J263,Library!A:G,7,0)</f>
        <v>3</v>
      </c>
      <c r="AG263" s="28">
        <f>VLOOKUP(V263,Library!W:X,2,0)</f>
        <v>2</v>
      </c>
      <c r="AH263" s="28">
        <f>VLOOKUP(W263,Library!Y:Z,2,0)</f>
        <v>2</v>
      </c>
      <c r="AI263" s="28" t="str">
        <f>VLOOKUP(X263,Library!AA:AB,2,0)</f>
        <v>N/A</v>
      </c>
      <c r="AJ263" s="33">
        <f>IF(MAX(AG263,AH263,AI263)=0,VLOOKUP(I263,Library!$J:$P,7,0),MAX(AG263,AH263,AI263))</f>
        <v>2</v>
      </c>
      <c r="AK263" s="33">
        <f t="shared" si="18"/>
        <v>2</v>
      </c>
      <c r="AL263" s="33">
        <f>VLOOKUP(AA263,Library!T:U,2,0)</f>
        <v>1</v>
      </c>
      <c r="AM263" s="34">
        <f t="shared" si="19"/>
        <v>1.85</v>
      </c>
      <c r="AN263" s="33">
        <f t="shared" si="20"/>
        <v>2</v>
      </c>
      <c r="AO263" s="28" t="s">
        <v>136</v>
      </c>
      <c r="AP263" s="25" t="s">
        <v>128</v>
      </c>
      <c r="AQ263" s="28" t="s">
        <v>413</v>
      </c>
      <c r="AR263" s="28" t="s">
        <v>3239</v>
      </c>
      <c r="AS263" s="28" t="s">
        <v>2042</v>
      </c>
      <c r="AT263" s="23" t="s">
        <v>113</v>
      </c>
      <c r="AU263" s="23" t="s">
        <v>114</v>
      </c>
      <c r="AV263" s="25" t="s">
        <v>128</v>
      </c>
      <c r="AW263" s="25" t="s">
        <v>128</v>
      </c>
      <c r="AX263" s="25" t="s">
        <v>128</v>
      </c>
      <c r="AY263" s="25" t="s">
        <v>128</v>
      </c>
      <c r="AZ263" s="25" t="s">
        <v>128</v>
      </c>
      <c r="BA263" s="25" t="s">
        <v>128</v>
      </c>
      <c r="BB263" s="25" t="s">
        <v>128</v>
      </c>
      <c r="BC263" s="25" t="s">
        <v>128</v>
      </c>
      <c r="BD263" s="25" t="s">
        <v>128</v>
      </c>
      <c r="BE263" s="25" t="s">
        <v>128</v>
      </c>
      <c r="BF263" s="25" t="s">
        <v>128</v>
      </c>
      <c r="BG263" s="25" t="s">
        <v>128</v>
      </c>
      <c r="BH263" s="25" t="s">
        <v>113</v>
      </c>
      <c r="BI263" s="23" t="s">
        <v>128</v>
      </c>
      <c r="BJ263" t="s">
        <v>1292</v>
      </c>
      <c r="BK263" s="23" t="s">
        <v>839</v>
      </c>
      <c r="BL263" s="23"/>
    </row>
    <row r="264" spans="1:64" ht="15">
      <c r="A264" s="28">
        <v>394</v>
      </c>
      <c r="B264" s="23" t="s">
        <v>841</v>
      </c>
      <c r="C264" s="28" t="s">
        <v>1642</v>
      </c>
      <c r="D264" s="27" t="s">
        <v>840</v>
      </c>
      <c r="E264" s="42">
        <v>2</v>
      </c>
      <c r="F264" s="25" t="s">
        <v>128</v>
      </c>
      <c r="G264" s="25" t="s">
        <v>128</v>
      </c>
      <c r="H264" s="25" t="s">
        <v>128</v>
      </c>
      <c r="I264" s="29" t="s">
        <v>2473</v>
      </c>
      <c r="J264" s="43" t="s">
        <v>10</v>
      </c>
      <c r="K264" s="27" t="s">
        <v>3616</v>
      </c>
      <c r="L264" s="29">
        <v>90.655000000000001</v>
      </c>
      <c r="M264" s="29">
        <v>90.727999999999994</v>
      </c>
      <c r="N264" s="29">
        <v>3.8707418256720003</v>
      </c>
      <c r="O264" s="30">
        <v>1.625</v>
      </c>
      <c r="P264" s="27" t="s">
        <v>106</v>
      </c>
      <c r="Q264" s="31">
        <v>2</v>
      </c>
      <c r="R264" s="25" t="s">
        <v>3966</v>
      </c>
      <c r="S264" s="25" t="s">
        <v>128</v>
      </c>
      <c r="T264" s="25" t="s">
        <v>4374</v>
      </c>
      <c r="U264" s="25" t="s">
        <v>128</v>
      </c>
      <c r="V264" s="23" t="s">
        <v>1197</v>
      </c>
      <c r="W264" s="23" t="s">
        <v>1205</v>
      </c>
      <c r="X264" s="23" t="s">
        <v>8</v>
      </c>
      <c r="Y264" s="23" t="s">
        <v>1301</v>
      </c>
      <c r="Z264" s="23" t="s">
        <v>113</v>
      </c>
      <c r="AA264" s="23" t="s">
        <v>107</v>
      </c>
      <c r="AB264" s="23" t="s">
        <v>2840</v>
      </c>
      <c r="AC264" s="25">
        <v>4.5452054794520551</v>
      </c>
      <c r="AD264" s="32">
        <v>1200000000</v>
      </c>
      <c r="AE264" s="33">
        <f>VLOOKUP(J264,Library!A:B,2,0)</f>
        <v>1</v>
      </c>
      <c r="AF264" s="33">
        <f>VLOOKUP(J264,Library!A:G,7,0)</f>
        <v>3</v>
      </c>
      <c r="AG264" s="28">
        <f>VLOOKUP(V264,Library!W:X,2,0)</f>
        <v>2</v>
      </c>
      <c r="AH264" s="28">
        <f>VLOOKUP(W264,Library!Y:Z,2,0)</f>
        <v>2</v>
      </c>
      <c r="AI264" s="28" t="str">
        <f>VLOOKUP(X264,Library!AA:AB,2,0)</f>
        <v>N/A</v>
      </c>
      <c r="AJ264" s="33">
        <f>IF(MAX(AG264,AH264,AI264)=0,VLOOKUP(I264,Library!$J:$P,7,0),MAX(AG264,AH264,AI264))</f>
        <v>2</v>
      </c>
      <c r="AK264" s="33">
        <f t="shared" si="18"/>
        <v>3</v>
      </c>
      <c r="AL264" s="33">
        <f>VLOOKUP(AA264,Library!T:U,2,0)</f>
        <v>1</v>
      </c>
      <c r="AM264" s="34">
        <f t="shared" si="19"/>
        <v>1.9500000000000002</v>
      </c>
      <c r="AN264" s="33">
        <f t="shared" si="20"/>
        <v>2</v>
      </c>
      <c r="AO264" s="28" t="s">
        <v>136</v>
      </c>
      <c r="AP264" s="25" t="s">
        <v>128</v>
      </c>
      <c r="AQ264" s="28" t="s">
        <v>413</v>
      </c>
      <c r="AR264" s="28" t="s">
        <v>3240</v>
      </c>
      <c r="AS264" s="28" t="s">
        <v>2319</v>
      </c>
      <c r="AT264" s="23" t="s">
        <v>113</v>
      </c>
      <c r="AU264" s="23" t="s">
        <v>114</v>
      </c>
      <c r="AV264" s="25" t="s">
        <v>128</v>
      </c>
      <c r="AW264" s="25" t="s">
        <v>128</v>
      </c>
      <c r="AX264" s="25" t="s">
        <v>128</v>
      </c>
      <c r="AY264" s="25" t="s">
        <v>128</v>
      </c>
      <c r="AZ264" s="25" t="s">
        <v>128</v>
      </c>
      <c r="BA264" s="25" t="s">
        <v>128</v>
      </c>
      <c r="BB264" s="25" t="s">
        <v>128</v>
      </c>
      <c r="BC264" s="25" t="s">
        <v>128</v>
      </c>
      <c r="BD264" s="25" t="s">
        <v>128</v>
      </c>
      <c r="BE264" s="25" t="s">
        <v>128</v>
      </c>
      <c r="BF264" s="25" t="s">
        <v>128</v>
      </c>
      <c r="BG264" s="25" t="s">
        <v>128</v>
      </c>
      <c r="BH264" s="25" t="s">
        <v>113</v>
      </c>
      <c r="BI264" s="23" t="s">
        <v>128</v>
      </c>
      <c r="BJ264" t="s">
        <v>1292</v>
      </c>
      <c r="BK264" s="23" t="s">
        <v>841</v>
      </c>
      <c r="BL264" s="23"/>
    </row>
    <row r="265" spans="1:64" ht="15">
      <c r="A265" s="28">
        <v>395</v>
      </c>
      <c r="B265" s="23" t="s">
        <v>842</v>
      </c>
      <c r="C265" s="28" t="s">
        <v>1643</v>
      </c>
      <c r="D265" s="27" t="s">
        <v>843</v>
      </c>
      <c r="E265" s="42">
        <v>3</v>
      </c>
      <c r="F265" s="25" t="s">
        <v>128</v>
      </c>
      <c r="G265" s="25" t="s">
        <v>128</v>
      </c>
      <c r="H265" s="25" t="s">
        <v>128</v>
      </c>
      <c r="I265" s="29" t="s">
        <v>2474</v>
      </c>
      <c r="J265" s="43" t="s">
        <v>10</v>
      </c>
      <c r="K265" s="27" t="s">
        <v>3616</v>
      </c>
      <c r="L265" s="29">
        <v>99.165000000000006</v>
      </c>
      <c r="M265" s="29">
        <v>99.619</v>
      </c>
      <c r="N265" s="29">
        <v>4.3174733412221782</v>
      </c>
      <c r="O265" s="30">
        <v>4</v>
      </c>
      <c r="P265" s="27" t="s">
        <v>106</v>
      </c>
      <c r="Q265" s="31">
        <v>2</v>
      </c>
      <c r="R265" s="25" t="s">
        <v>2800</v>
      </c>
      <c r="S265" s="25" t="s">
        <v>128</v>
      </c>
      <c r="T265" s="25" t="s">
        <v>4374</v>
      </c>
      <c r="U265" s="25" t="s">
        <v>128</v>
      </c>
      <c r="V265" s="23" t="s">
        <v>1219</v>
      </c>
      <c r="W265" s="23" t="s">
        <v>1220</v>
      </c>
      <c r="X265" s="23" t="s">
        <v>8</v>
      </c>
      <c r="Y265" s="23" t="s">
        <v>1301</v>
      </c>
      <c r="Z265" s="23" t="s">
        <v>1276</v>
      </c>
      <c r="AA265" s="23" t="s">
        <v>107</v>
      </c>
      <c r="AB265" s="23" t="s">
        <v>2841</v>
      </c>
      <c r="AC265" s="25">
        <v>1.2273972602739727</v>
      </c>
      <c r="AD265" s="32">
        <v>200000000</v>
      </c>
      <c r="AE265" s="33">
        <f>VLOOKUP(J265,Library!A:B,2,0)</f>
        <v>1</v>
      </c>
      <c r="AF265" s="33">
        <f>VLOOKUP(J265,Library!A:G,7,0)</f>
        <v>3</v>
      </c>
      <c r="AG265" s="28">
        <f>VLOOKUP(V265,Library!W:X,2,0)</f>
        <v>4</v>
      </c>
      <c r="AH265" s="28">
        <f>VLOOKUP(W265,Library!Y:Z,2,0)</f>
        <v>4</v>
      </c>
      <c r="AI265" s="28" t="str">
        <f>VLOOKUP(X265,Library!AA:AB,2,0)</f>
        <v>N/A</v>
      </c>
      <c r="AJ265" s="33">
        <f>IF(MAX(AG265,AH265,AI265)=0,VLOOKUP(I265,Library!$J:$P,7,0),MAX(AG265,AH265,AI265))</f>
        <v>4</v>
      </c>
      <c r="AK265" s="33">
        <f t="shared" si="18"/>
        <v>3</v>
      </c>
      <c r="AL265" s="33">
        <f>VLOOKUP(AA265,Library!T:U,2,0)</f>
        <v>1</v>
      </c>
      <c r="AM265" s="34">
        <f t="shared" si="19"/>
        <v>2.4500000000000002</v>
      </c>
      <c r="AN265" s="33">
        <f t="shared" si="20"/>
        <v>3</v>
      </c>
      <c r="AO265" s="28" t="s">
        <v>136</v>
      </c>
      <c r="AP265" s="25" t="s">
        <v>128</v>
      </c>
      <c r="AQ265" s="28" t="s">
        <v>3241</v>
      </c>
      <c r="AR265" s="28" t="s">
        <v>3242</v>
      </c>
      <c r="AS265" s="28" t="s">
        <v>2320</v>
      </c>
      <c r="AT265" s="23" t="s">
        <v>113</v>
      </c>
      <c r="AU265" s="23" t="s">
        <v>114</v>
      </c>
      <c r="AV265" s="25" t="s">
        <v>128</v>
      </c>
      <c r="AW265" s="25" t="s">
        <v>128</v>
      </c>
      <c r="AX265" s="25" t="s">
        <v>128</v>
      </c>
      <c r="AY265" s="25" t="s">
        <v>128</v>
      </c>
      <c r="AZ265" s="25" t="s">
        <v>128</v>
      </c>
      <c r="BA265" s="25" t="s">
        <v>128</v>
      </c>
      <c r="BB265" s="25" t="s">
        <v>128</v>
      </c>
      <c r="BC265" s="25" t="s">
        <v>128</v>
      </c>
      <c r="BD265" s="25" t="s">
        <v>128</v>
      </c>
      <c r="BE265" s="25" t="s">
        <v>128</v>
      </c>
      <c r="BF265" s="25" t="s">
        <v>128</v>
      </c>
      <c r="BG265" s="25" t="s">
        <v>128</v>
      </c>
      <c r="BH265" s="25" t="s">
        <v>113</v>
      </c>
      <c r="BI265" s="23" t="s">
        <v>128</v>
      </c>
      <c r="BJ265" t="s">
        <v>1331</v>
      </c>
      <c r="BK265" s="23" t="s">
        <v>842</v>
      </c>
      <c r="BL265" s="23"/>
    </row>
    <row r="266" spans="1:64" ht="15">
      <c r="A266" s="28">
        <v>398</v>
      </c>
      <c r="B266" s="23" t="s">
        <v>844</v>
      </c>
      <c r="C266" s="28" t="s">
        <v>1644</v>
      </c>
      <c r="D266" s="27" t="s">
        <v>264</v>
      </c>
      <c r="E266" s="42">
        <v>3</v>
      </c>
      <c r="F266" s="25" t="s">
        <v>109</v>
      </c>
      <c r="G266" s="25" t="s">
        <v>128</v>
      </c>
      <c r="H266" s="25" t="s">
        <v>128</v>
      </c>
      <c r="I266" s="29" t="s">
        <v>2476</v>
      </c>
      <c r="J266" s="43" t="s">
        <v>3635</v>
      </c>
      <c r="K266" s="27" t="s">
        <v>21</v>
      </c>
      <c r="L266" s="29">
        <v>93.174999999999997</v>
      </c>
      <c r="M266" s="29">
        <v>93.278999999999996</v>
      </c>
      <c r="N266" s="29">
        <v>4.1990163522350379</v>
      </c>
      <c r="O266" s="30">
        <v>2.5</v>
      </c>
      <c r="P266" s="27" t="s">
        <v>106</v>
      </c>
      <c r="Q266" s="31">
        <v>2</v>
      </c>
      <c r="R266" s="25" t="s">
        <v>4431</v>
      </c>
      <c r="S266" s="25" t="s">
        <v>109</v>
      </c>
      <c r="T266" s="25" t="s">
        <v>3244</v>
      </c>
      <c r="U266" s="25" t="s">
        <v>128</v>
      </c>
      <c r="V266" s="23" t="s">
        <v>8</v>
      </c>
      <c r="W266" s="23" t="s">
        <v>1220</v>
      </c>
      <c r="X266" s="23" t="s">
        <v>8</v>
      </c>
      <c r="Y266" s="23" t="s">
        <v>1301</v>
      </c>
      <c r="Z266" s="23" t="s">
        <v>113</v>
      </c>
      <c r="AA266" s="23" t="s">
        <v>107</v>
      </c>
      <c r="AB266" s="23" t="s">
        <v>2842</v>
      </c>
      <c r="AC266" s="25">
        <v>4.3726027397260276</v>
      </c>
      <c r="AD266" s="32">
        <v>300000000</v>
      </c>
      <c r="AE266" s="33">
        <f>VLOOKUP(J266,Library!A:B,2,0)</f>
        <v>1</v>
      </c>
      <c r="AF266" s="33">
        <f>VLOOKUP(J266,Library!A:G,7,0)</f>
        <v>3</v>
      </c>
      <c r="AG266" s="28" t="str">
        <f>VLOOKUP(V266,Library!W:X,2,0)</f>
        <v>N/A</v>
      </c>
      <c r="AH266" s="28">
        <f>VLOOKUP(W266,Library!Y:Z,2,0)</f>
        <v>4</v>
      </c>
      <c r="AI266" s="28" t="str">
        <f>VLOOKUP(X266,Library!AA:AB,2,0)</f>
        <v>N/A</v>
      </c>
      <c r="AJ266" s="33">
        <f>IF(MAX(AG266,AH266,AI266)=0,VLOOKUP(I266,Library!$J:$P,7,0),MAX(AG266,AH266,AI266))</f>
        <v>4</v>
      </c>
      <c r="AK266" s="33">
        <f t="shared" si="18"/>
        <v>3</v>
      </c>
      <c r="AL266" s="33">
        <f>VLOOKUP(AA266,Library!T:U,2,0)</f>
        <v>1</v>
      </c>
      <c r="AM266" s="34">
        <f t="shared" si="19"/>
        <v>2.4500000000000002</v>
      </c>
      <c r="AN266" s="33">
        <f t="shared" si="20"/>
        <v>3</v>
      </c>
      <c r="AO266" s="28" t="s">
        <v>127</v>
      </c>
      <c r="AP266" s="25" t="s">
        <v>128</v>
      </c>
      <c r="AQ266" s="28" t="s">
        <v>262</v>
      </c>
      <c r="AR266" s="28" t="s">
        <v>263</v>
      </c>
      <c r="AS266" s="28" t="s">
        <v>2321</v>
      </c>
      <c r="AT266" s="23" t="s">
        <v>3244</v>
      </c>
      <c r="AU266" s="23" t="s">
        <v>35</v>
      </c>
      <c r="AV266" s="25" t="s">
        <v>128</v>
      </c>
      <c r="AW266" s="25" t="s">
        <v>128</v>
      </c>
      <c r="AX266" s="25" t="s">
        <v>128</v>
      </c>
      <c r="AY266" s="25" t="s">
        <v>128</v>
      </c>
      <c r="AZ266" s="25" t="s">
        <v>128</v>
      </c>
      <c r="BA266" s="25" t="s">
        <v>128</v>
      </c>
      <c r="BB266" s="25" t="s">
        <v>128</v>
      </c>
      <c r="BC266" s="25" t="s">
        <v>128</v>
      </c>
      <c r="BD266" s="25" t="s">
        <v>128</v>
      </c>
      <c r="BE266" s="25" t="s">
        <v>128</v>
      </c>
      <c r="BF266" s="25" t="s">
        <v>128</v>
      </c>
      <c r="BG266" s="25" t="s">
        <v>128</v>
      </c>
      <c r="BH266" s="25" t="s">
        <v>113</v>
      </c>
      <c r="BI266" s="23" t="s">
        <v>128</v>
      </c>
      <c r="BJ266" t="s">
        <v>4364</v>
      </c>
      <c r="BK266" s="23" t="s">
        <v>844</v>
      </c>
      <c r="BL266" s="23"/>
    </row>
    <row r="267" spans="1:64" ht="15">
      <c r="A267" s="28">
        <v>400</v>
      </c>
      <c r="B267" s="23" t="s">
        <v>845</v>
      </c>
      <c r="C267" s="28" t="s">
        <v>1645</v>
      </c>
      <c r="D267" s="27" t="s">
        <v>267</v>
      </c>
      <c r="E267" s="42">
        <v>3</v>
      </c>
      <c r="F267" s="25" t="s">
        <v>109</v>
      </c>
      <c r="G267" s="25" t="s">
        <v>128</v>
      </c>
      <c r="H267" s="25" t="s">
        <v>128</v>
      </c>
      <c r="I267" s="29" t="s">
        <v>268</v>
      </c>
      <c r="J267" s="43" t="s">
        <v>3635</v>
      </c>
      <c r="K267" s="27" t="s">
        <v>21</v>
      </c>
      <c r="L267" s="29">
        <v>92.292000000000002</v>
      </c>
      <c r="M267" s="29">
        <v>92.436999999999998</v>
      </c>
      <c r="N267" s="29">
        <v>4.4528193633261512</v>
      </c>
      <c r="O267" s="30">
        <v>2.625</v>
      </c>
      <c r="P267" s="27" t="s">
        <v>106</v>
      </c>
      <c r="Q267" s="31">
        <v>2</v>
      </c>
      <c r="R267" s="25" t="s">
        <v>3086</v>
      </c>
      <c r="S267" s="25" t="s">
        <v>109</v>
      </c>
      <c r="T267" s="25" t="s">
        <v>2842</v>
      </c>
      <c r="U267" s="25" t="s">
        <v>128</v>
      </c>
      <c r="V267" s="23" t="s">
        <v>1219</v>
      </c>
      <c r="W267" s="23" t="s">
        <v>1220</v>
      </c>
      <c r="X267" s="23" t="s">
        <v>1219</v>
      </c>
      <c r="Y267" s="23" t="s">
        <v>1301</v>
      </c>
      <c r="Z267" s="23" t="s">
        <v>113</v>
      </c>
      <c r="AA267" s="23" t="s">
        <v>107</v>
      </c>
      <c r="AB267" s="23" t="s">
        <v>2784</v>
      </c>
      <c r="AC267" s="25">
        <v>4.624657534246575</v>
      </c>
      <c r="AD267" s="32">
        <v>750000000</v>
      </c>
      <c r="AE267" s="33">
        <f>VLOOKUP(J267,Library!A:B,2,0)</f>
        <v>1</v>
      </c>
      <c r="AF267" s="33">
        <f>VLOOKUP(J267,Library!A:G,7,0)</f>
        <v>3</v>
      </c>
      <c r="AG267" s="28">
        <f>VLOOKUP(V267,Library!W:X,2,0)</f>
        <v>4</v>
      </c>
      <c r="AH267" s="28">
        <f>VLOOKUP(W267,Library!Y:Z,2,0)</f>
        <v>4</v>
      </c>
      <c r="AI267" s="28">
        <f>VLOOKUP(X267,Library!AA:AB,2,0)</f>
        <v>4</v>
      </c>
      <c r="AJ267" s="33">
        <f>IF(MAX(AG267,AH267,AI267)=0,VLOOKUP(I267,Library!$J:$P,7,0),MAX(AG267,AH267,AI267))</f>
        <v>4</v>
      </c>
      <c r="AK267" s="33">
        <f t="shared" si="18"/>
        <v>3</v>
      </c>
      <c r="AL267" s="33">
        <f>VLOOKUP(AA267,Library!T:U,2,0)</f>
        <v>1</v>
      </c>
      <c r="AM267" s="34">
        <f t="shared" si="19"/>
        <v>2.4500000000000002</v>
      </c>
      <c r="AN267" s="33">
        <f t="shared" si="20"/>
        <v>3</v>
      </c>
      <c r="AO267" s="28" t="s">
        <v>136</v>
      </c>
      <c r="AP267" s="25" t="s">
        <v>128</v>
      </c>
      <c r="AQ267" s="28" t="s">
        <v>269</v>
      </c>
      <c r="AR267" s="28" t="s">
        <v>270</v>
      </c>
      <c r="AS267" s="28" t="s">
        <v>2322</v>
      </c>
      <c r="AT267" s="23" t="s">
        <v>2842</v>
      </c>
      <c r="AU267" s="23" t="s">
        <v>35</v>
      </c>
      <c r="AV267" s="25" t="s">
        <v>128</v>
      </c>
      <c r="AW267" s="25" t="s">
        <v>128</v>
      </c>
      <c r="AX267" s="25" t="s">
        <v>128</v>
      </c>
      <c r="AY267" s="25" t="s">
        <v>128</v>
      </c>
      <c r="AZ267" s="25" t="s">
        <v>128</v>
      </c>
      <c r="BA267" s="25" t="s">
        <v>128</v>
      </c>
      <c r="BB267" s="25" t="s">
        <v>128</v>
      </c>
      <c r="BC267" s="25" t="s">
        <v>128</v>
      </c>
      <c r="BD267" s="25" t="s">
        <v>128</v>
      </c>
      <c r="BE267" s="25" t="s">
        <v>128</v>
      </c>
      <c r="BF267" s="25" t="s">
        <v>128</v>
      </c>
      <c r="BG267" s="25" t="s">
        <v>128</v>
      </c>
      <c r="BH267" s="25" t="s">
        <v>113</v>
      </c>
      <c r="BI267" s="23" t="s">
        <v>128</v>
      </c>
      <c r="BJ267" t="s">
        <v>1331</v>
      </c>
      <c r="BK267" s="23" t="s">
        <v>845</v>
      </c>
      <c r="BL267" s="23"/>
    </row>
    <row r="268" spans="1:64" ht="15">
      <c r="A268" s="28">
        <v>403</v>
      </c>
      <c r="B268" s="23" t="s">
        <v>846</v>
      </c>
      <c r="C268" s="28" t="s">
        <v>1646</v>
      </c>
      <c r="D268" s="27" t="s">
        <v>301</v>
      </c>
      <c r="E268" s="42">
        <v>3</v>
      </c>
      <c r="F268" s="25" t="s">
        <v>109</v>
      </c>
      <c r="G268" s="25" t="s">
        <v>128</v>
      </c>
      <c r="H268" s="25" t="s">
        <v>128</v>
      </c>
      <c r="I268" s="29" t="s">
        <v>298</v>
      </c>
      <c r="J268" s="43" t="s">
        <v>3635</v>
      </c>
      <c r="K268" s="27" t="s">
        <v>21</v>
      </c>
      <c r="L268" s="29">
        <v>82.978999999999999</v>
      </c>
      <c r="M268" s="29">
        <v>83.123999999999995</v>
      </c>
      <c r="N268" s="29">
        <v>5.3875207273824675</v>
      </c>
      <c r="O268" s="30">
        <v>4.125</v>
      </c>
      <c r="P268" s="27" t="s">
        <v>106</v>
      </c>
      <c r="Q268" s="31">
        <v>2</v>
      </c>
      <c r="R268" s="25" t="s">
        <v>2653</v>
      </c>
      <c r="S268" s="25" t="s">
        <v>109</v>
      </c>
      <c r="T268" s="25" t="s">
        <v>3245</v>
      </c>
      <c r="U268" s="25" t="s">
        <v>128</v>
      </c>
      <c r="V268" s="23" t="s">
        <v>1215</v>
      </c>
      <c r="W268" s="23" t="s">
        <v>1216</v>
      </c>
      <c r="X268" s="23" t="s">
        <v>8</v>
      </c>
      <c r="Y268" s="23" t="s">
        <v>1301</v>
      </c>
      <c r="Z268" s="23" t="s">
        <v>113</v>
      </c>
      <c r="AA268" s="23" t="s">
        <v>107</v>
      </c>
      <c r="AB268" s="23" t="s">
        <v>2844</v>
      </c>
      <c r="AC268" s="25">
        <v>23.964383561643835</v>
      </c>
      <c r="AD268" s="32">
        <v>300000000</v>
      </c>
      <c r="AE268" s="33">
        <f>VLOOKUP(J268,Library!A:B,2,0)</f>
        <v>1</v>
      </c>
      <c r="AF268" s="33">
        <f>VLOOKUP(J268,Library!A:G,7,0)</f>
        <v>3</v>
      </c>
      <c r="AG268" s="28">
        <f>VLOOKUP(V268,Library!W:X,2,0)</f>
        <v>3</v>
      </c>
      <c r="AH268" s="28">
        <f>VLOOKUP(W268,Library!Y:Z,2,0)</f>
        <v>3</v>
      </c>
      <c r="AI268" s="28" t="str">
        <f>VLOOKUP(X268,Library!AA:AB,2,0)</f>
        <v>N/A</v>
      </c>
      <c r="AJ268" s="33">
        <f>IF(MAX(AG268,AH268,AI268)=0,VLOOKUP(I268,Library!$J:$P,7,0),MAX(AG268,AH268,AI268))</f>
        <v>3</v>
      </c>
      <c r="AK268" s="33">
        <f t="shared" si="18"/>
        <v>5</v>
      </c>
      <c r="AL268" s="33">
        <f>VLOOKUP(AA268,Library!T:U,2,0)</f>
        <v>1</v>
      </c>
      <c r="AM268" s="34">
        <f t="shared" si="19"/>
        <v>2.4</v>
      </c>
      <c r="AN268" s="33">
        <f t="shared" si="20"/>
        <v>3</v>
      </c>
      <c r="AO268" s="28" t="s">
        <v>173</v>
      </c>
      <c r="AP268" s="25" t="s">
        <v>128</v>
      </c>
      <c r="AQ268" s="28" t="s">
        <v>299</v>
      </c>
      <c r="AR268" s="28" t="s">
        <v>300</v>
      </c>
      <c r="AS268" s="28" t="s">
        <v>2323</v>
      </c>
      <c r="AT268" s="23" t="s">
        <v>3245</v>
      </c>
      <c r="AU268" s="23" t="s">
        <v>35</v>
      </c>
      <c r="AV268" s="25" t="s">
        <v>128</v>
      </c>
      <c r="AW268" s="25" t="s">
        <v>128</v>
      </c>
      <c r="AX268" s="25" t="s">
        <v>128</v>
      </c>
      <c r="AY268" s="25" t="s">
        <v>128</v>
      </c>
      <c r="AZ268" s="25" t="s">
        <v>128</v>
      </c>
      <c r="BA268" s="25" t="s">
        <v>128</v>
      </c>
      <c r="BB268" s="25" t="s">
        <v>128</v>
      </c>
      <c r="BC268" s="25" t="s">
        <v>128</v>
      </c>
      <c r="BD268" s="25" t="s">
        <v>128</v>
      </c>
      <c r="BE268" s="25" t="s">
        <v>128</v>
      </c>
      <c r="BF268" s="25" t="s">
        <v>128</v>
      </c>
      <c r="BG268" s="25" t="s">
        <v>128</v>
      </c>
      <c r="BH268" s="25" t="s">
        <v>113</v>
      </c>
      <c r="BI268" s="23" t="s">
        <v>128</v>
      </c>
      <c r="BJ268" t="s">
        <v>1340</v>
      </c>
      <c r="BK268" s="23" t="s">
        <v>846</v>
      </c>
      <c r="BL268" s="23"/>
    </row>
    <row r="269" spans="1:64" ht="15">
      <c r="A269" s="28">
        <v>404</v>
      </c>
      <c r="B269" s="23" t="s">
        <v>847</v>
      </c>
      <c r="C269" s="28" t="s">
        <v>1647</v>
      </c>
      <c r="D269" s="27" t="s">
        <v>2390</v>
      </c>
      <c r="E269" s="42">
        <v>3</v>
      </c>
      <c r="F269" s="25" t="s">
        <v>128</v>
      </c>
      <c r="G269" s="25" t="s">
        <v>128</v>
      </c>
      <c r="H269" s="25" t="s">
        <v>128</v>
      </c>
      <c r="I269" s="29" t="s">
        <v>2477</v>
      </c>
      <c r="J269" s="43" t="s">
        <v>10</v>
      </c>
      <c r="K269" s="27" t="s">
        <v>21</v>
      </c>
      <c r="L269" s="29">
        <v>94.988</v>
      </c>
      <c r="M269" s="29">
        <v>95.082999999999998</v>
      </c>
      <c r="N269" s="29">
        <v>4.2095583572564346</v>
      </c>
      <c r="O269" s="30">
        <v>2.875</v>
      </c>
      <c r="P269" s="27" t="s">
        <v>106</v>
      </c>
      <c r="Q269" s="31">
        <v>2</v>
      </c>
      <c r="R269" s="25" t="s">
        <v>4406</v>
      </c>
      <c r="S269" s="25" t="s">
        <v>128</v>
      </c>
      <c r="T269" s="25" t="s">
        <v>4374</v>
      </c>
      <c r="U269" s="25" t="s">
        <v>128</v>
      </c>
      <c r="V269" s="23" t="s">
        <v>1215</v>
      </c>
      <c r="W269" s="23" t="s">
        <v>1216</v>
      </c>
      <c r="X269" s="23" t="s">
        <v>1215</v>
      </c>
      <c r="Y269" s="23" t="s">
        <v>1301</v>
      </c>
      <c r="Z269" s="23" t="s">
        <v>1276</v>
      </c>
      <c r="AA269" s="23" t="s">
        <v>107</v>
      </c>
      <c r="AB269" s="23" t="s">
        <v>2845</v>
      </c>
      <c r="AC269" s="25">
        <v>4.0520547945205481</v>
      </c>
      <c r="AD269" s="32">
        <v>700000000</v>
      </c>
      <c r="AE269" s="33">
        <f>VLOOKUP(J269,Library!A:B,2,0)</f>
        <v>1</v>
      </c>
      <c r="AF269" s="33">
        <f>VLOOKUP(J269,Library!A:G,7,0)</f>
        <v>3</v>
      </c>
      <c r="AG269" s="28">
        <f>VLOOKUP(V269,Library!W:X,2,0)</f>
        <v>3</v>
      </c>
      <c r="AH269" s="28">
        <f>VLOOKUP(W269,Library!Y:Z,2,0)</f>
        <v>3</v>
      </c>
      <c r="AI269" s="28">
        <f>VLOOKUP(X269,Library!AA:AB,2,0)</f>
        <v>3</v>
      </c>
      <c r="AJ269" s="33">
        <f>IF(MAX(AG269,AH269,AI269)=0,VLOOKUP(I269,Library!$J:$P,7,0),MAX(AG269,AH269,AI269))</f>
        <v>3</v>
      </c>
      <c r="AK269" s="33">
        <f t="shared" si="18"/>
        <v>3</v>
      </c>
      <c r="AL269" s="33">
        <f>VLOOKUP(AA269,Library!T:U,2,0)</f>
        <v>1</v>
      </c>
      <c r="AM269" s="34">
        <f t="shared" si="19"/>
        <v>2.2000000000000002</v>
      </c>
      <c r="AN269" s="33">
        <f t="shared" si="20"/>
        <v>3</v>
      </c>
      <c r="AO269" s="28" t="s">
        <v>127</v>
      </c>
      <c r="AP269" s="25" t="s">
        <v>128</v>
      </c>
      <c r="AQ269" s="28" t="s">
        <v>3246</v>
      </c>
      <c r="AR269" s="28" t="s">
        <v>3247</v>
      </c>
      <c r="AS269" s="28" t="s">
        <v>2324</v>
      </c>
      <c r="AT269" s="23" t="s">
        <v>113</v>
      </c>
      <c r="AU269" s="23" t="s">
        <v>114</v>
      </c>
      <c r="AV269" s="25" t="s">
        <v>128</v>
      </c>
      <c r="AW269" s="25" t="s">
        <v>128</v>
      </c>
      <c r="AX269" s="25" t="s">
        <v>128</v>
      </c>
      <c r="AY269" s="25" t="s">
        <v>128</v>
      </c>
      <c r="AZ269" s="25" t="s">
        <v>128</v>
      </c>
      <c r="BA269" s="25" t="s">
        <v>128</v>
      </c>
      <c r="BB269" s="25" t="s">
        <v>128</v>
      </c>
      <c r="BC269" s="25" t="s">
        <v>128</v>
      </c>
      <c r="BD269" s="25" t="s">
        <v>128</v>
      </c>
      <c r="BE269" s="25" t="s">
        <v>128</v>
      </c>
      <c r="BF269" s="25" t="s">
        <v>128</v>
      </c>
      <c r="BG269" s="25" t="s">
        <v>128</v>
      </c>
      <c r="BH269" s="25" t="s">
        <v>113</v>
      </c>
      <c r="BI269" s="23" t="s">
        <v>128</v>
      </c>
      <c r="BJ269" t="s">
        <v>1292</v>
      </c>
      <c r="BK269" s="23" t="s">
        <v>847</v>
      </c>
      <c r="BL269" s="23"/>
    </row>
    <row r="270" spans="1:64" ht="15">
      <c r="A270" s="28">
        <v>409</v>
      </c>
      <c r="B270" s="23" t="s">
        <v>848</v>
      </c>
      <c r="C270" s="28" t="s">
        <v>1648</v>
      </c>
      <c r="D270" s="27" t="s">
        <v>849</v>
      </c>
      <c r="E270" s="42">
        <v>4</v>
      </c>
      <c r="F270" s="25" t="s">
        <v>109</v>
      </c>
      <c r="G270" s="25" t="s">
        <v>109</v>
      </c>
      <c r="H270" s="25" t="s">
        <v>128</v>
      </c>
      <c r="I270" s="29" t="s">
        <v>2478</v>
      </c>
      <c r="J270" s="43" t="s">
        <v>1376</v>
      </c>
      <c r="K270" s="27" t="s">
        <v>21</v>
      </c>
      <c r="L270" s="29">
        <v>99.674999999999997</v>
      </c>
      <c r="M270" s="29">
        <v>99.805999999999997</v>
      </c>
      <c r="N270" s="29">
        <v>5.1654482830628634</v>
      </c>
      <c r="O270" s="30">
        <v>4.7</v>
      </c>
      <c r="P270" s="27" t="s">
        <v>106</v>
      </c>
      <c r="Q270" s="31">
        <v>2</v>
      </c>
      <c r="R270" s="25" t="s">
        <v>2847</v>
      </c>
      <c r="S270" s="25" t="s">
        <v>109</v>
      </c>
      <c r="T270" s="25" t="s">
        <v>4418</v>
      </c>
      <c r="U270" s="25" t="s">
        <v>128</v>
      </c>
      <c r="V270" s="23" t="s">
        <v>1232</v>
      </c>
      <c r="W270" s="23" t="s">
        <v>1235</v>
      </c>
      <c r="X270" s="23" t="s">
        <v>8</v>
      </c>
      <c r="Y270" s="23" t="s">
        <v>2615</v>
      </c>
      <c r="Z270" s="23" t="s">
        <v>1291</v>
      </c>
      <c r="AA270" s="23" t="s">
        <v>107</v>
      </c>
      <c r="AB270" s="23" t="s">
        <v>2847</v>
      </c>
      <c r="AC270" s="25">
        <v>0.40547945205479452</v>
      </c>
      <c r="AD270" s="32">
        <v>400000000</v>
      </c>
      <c r="AE270" s="33">
        <f>VLOOKUP(J270,Library!A:B,2,0)</f>
        <v>3</v>
      </c>
      <c r="AF270" s="33">
        <f>VLOOKUP(J270,Library!A:G,7,0)</f>
        <v>3</v>
      </c>
      <c r="AG270" s="28">
        <f>VLOOKUP(V270,Library!W:X,2,0)</f>
        <v>5</v>
      </c>
      <c r="AH270" s="28">
        <f>VLOOKUP(W270,Library!Y:Z,2,0)</f>
        <v>5</v>
      </c>
      <c r="AI270" s="28" t="str">
        <f>VLOOKUP(X270,Library!AA:AB,2,0)</f>
        <v>N/A</v>
      </c>
      <c r="AJ270" s="33">
        <f>IF(MAX(AG270,AH270,AI270)=0,VLOOKUP(I270,Library!$J:$P,7,0),MAX(AG270,AH270,AI270))</f>
        <v>5</v>
      </c>
      <c r="AK270" s="33">
        <f t="shared" si="18"/>
        <v>2</v>
      </c>
      <c r="AL270" s="33">
        <f>VLOOKUP(AA270,Library!T:U,2,0)</f>
        <v>1</v>
      </c>
      <c r="AM270" s="34">
        <f t="shared" si="19"/>
        <v>3.3</v>
      </c>
      <c r="AN270" s="33">
        <f t="shared" si="20"/>
        <v>4</v>
      </c>
      <c r="AO270" s="28" t="s">
        <v>136</v>
      </c>
      <c r="AP270" s="25" t="s">
        <v>128</v>
      </c>
      <c r="AQ270" s="28" t="s">
        <v>3248</v>
      </c>
      <c r="AR270" s="28" t="s">
        <v>3249</v>
      </c>
      <c r="AS270" s="28" t="s">
        <v>2325</v>
      </c>
      <c r="AT270" s="23" t="s">
        <v>2909</v>
      </c>
      <c r="AU270" s="23" t="s">
        <v>35</v>
      </c>
      <c r="AV270" s="25" t="s">
        <v>128</v>
      </c>
      <c r="AW270" s="25" t="s">
        <v>128</v>
      </c>
      <c r="AX270" s="25" t="s">
        <v>128</v>
      </c>
      <c r="AY270" s="25" t="s">
        <v>128</v>
      </c>
      <c r="AZ270" s="25" t="s">
        <v>128</v>
      </c>
      <c r="BA270" s="25" t="s">
        <v>128</v>
      </c>
      <c r="BB270" s="25" t="s">
        <v>128</v>
      </c>
      <c r="BC270" s="25" t="s">
        <v>128</v>
      </c>
      <c r="BD270" s="25" t="s">
        <v>128</v>
      </c>
      <c r="BE270" s="25" t="s">
        <v>128</v>
      </c>
      <c r="BF270" s="25" t="s">
        <v>128</v>
      </c>
      <c r="BG270" s="25" t="s">
        <v>109</v>
      </c>
      <c r="BH270" s="25" t="s">
        <v>113</v>
      </c>
      <c r="BI270" s="23" t="s">
        <v>128</v>
      </c>
      <c r="BJ270" t="s">
        <v>1331</v>
      </c>
      <c r="BK270" s="23" t="s">
        <v>848</v>
      </c>
      <c r="BL270" s="23"/>
    </row>
    <row r="271" spans="1:64" ht="15">
      <c r="A271" s="28">
        <v>410</v>
      </c>
      <c r="B271" s="23" t="s">
        <v>850</v>
      </c>
      <c r="C271" s="28" t="s">
        <v>1649</v>
      </c>
      <c r="D271" s="27" t="s">
        <v>851</v>
      </c>
      <c r="E271" s="42" t="s">
        <v>113</v>
      </c>
      <c r="F271" s="25" t="s">
        <v>109</v>
      </c>
      <c r="G271" s="25" t="s">
        <v>109</v>
      </c>
      <c r="H271" s="25" t="s">
        <v>128</v>
      </c>
      <c r="I271" s="29" t="s">
        <v>2479</v>
      </c>
      <c r="J271" s="43" t="s">
        <v>1376</v>
      </c>
      <c r="K271" s="27" t="s">
        <v>21</v>
      </c>
      <c r="L271" s="29">
        <v>99.290999999999997</v>
      </c>
      <c r="M271" s="29">
        <v>100.25</v>
      </c>
      <c r="N271" s="29">
        <v>4.3392236320199009</v>
      </c>
      <c r="O271" s="30">
        <v>4.95</v>
      </c>
      <c r="P271" s="27" t="s">
        <v>106</v>
      </c>
      <c r="Q271" s="31">
        <v>2</v>
      </c>
      <c r="R271" s="25" t="s">
        <v>2788</v>
      </c>
      <c r="S271" s="25" t="s">
        <v>109</v>
      </c>
      <c r="T271" s="25" t="s">
        <v>2979</v>
      </c>
      <c r="U271" s="25" t="s">
        <v>128</v>
      </c>
      <c r="V271" s="23" t="s">
        <v>8</v>
      </c>
      <c r="W271" s="23" t="s">
        <v>1242</v>
      </c>
      <c r="X271" s="23" t="s">
        <v>1252</v>
      </c>
      <c r="Y271" s="23" t="s">
        <v>1301</v>
      </c>
      <c r="Z271" s="23" t="s">
        <v>1291</v>
      </c>
      <c r="AA271" s="23" t="s">
        <v>107</v>
      </c>
      <c r="AB271" s="23" t="s">
        <v>2788</v>
      </c>
      <c r="AC271" s="25">
        <v>0.42739726027397262</v>
      </c>
      <c r="AD271" s="32">
        <v>600000000</v>
      </c>
      <c r="AE271" s="33">
        <f>VLOOKUP(J271,Library!A:B,2,0)</f>
        <v>3</v>
      </c>
      <c r="AF271" s="33">
        <f>VLOOKUP(J271,Library!A:G,7,0)</f>
        <v>3</v>
      </c>
      <c r="AG271" s="28" t="str">
        <f>VLOOKUP(V271,Library!W:X,2,0)</f>
        <v>N/A</v>
      </c>
      <c r="AH271" s="28">
        <f>VLOOKUP(W271,Library!Y:Z,2,0)</f>
        <v>6</v>
      </c>
      <c r="AI271" s="28" t="str">
        <f>VLOOKUP(X271,Library!AA:AB,2,0)</f>
        <v>N/A</v>
      </c>
      <c r="AJ271" s="33">
        <f>IF(MAX(AG271,AH271,AI271)=0,VLOOKUP(I271,Library!$J:$P,7,0),MAX(AG271,AH271,AI271))</f>
        <v>6</v>
      </c>
      <c r="AK271" s="33">
        <f t="shared" si="18"/>
        <v>2</v>
      </c>
      <c r="AL271" s="33">
        <f>VLOOKUP(AA271,Library!T:U,2,0)</f>
        <v>1</v>
      </c>
      <c r="AM271" s="34">
        <f t="shared" si="19"/>
        <v>3.55</v>
      </c>
      <c r="AN271" s="33">
        <f t="shared" si="20"/>
        <v>4</v>
      </c>
      <c r="AO271" s="28" t="s">
        <v>127</v>
      </c>
      <c r="AP271" s="25" t="s">
        <v>128</v>
      </c>
      <c r="AQ271" s="28" t="s">
        <v>3250</v>
      </c>
      <c r="AR271" s="28" t="s">
        <v>3251</v>
      </c>
      <c r="AS271" s="28" t="s">
        <v>2326</v>
      </c>
      <c r="AT271" s="23" t="s">
        <v>3252</v>
      </c>
      <c r="AU271" s="23" t="s">
        <v>35</v>
      </c>
      <c r="AV271" s="25" t="s">
        <v>128</v>
      </c>
      <c r="AW271" s="25" t="s">
        <v>128</v>
      </c>
      <c r="AX271" s="25" t="s">
        <v>128</v>
      </c>
      <c r="AY271" s="25" t="s">
        <v>128</v>
      </c>
      <c r="AZ271" s="25" t="s">
        <v>128</v>
      </c>
      <c r="BA271" s="25" t="s">
        <v>128</v>
      </c>
      <c r="BB271" s="25" t="s">
        <v>128</v>
      </c>
      <c r="BC271" s="25" t="s">
        <v>128</v>
      </c>
      <c r="BD271" s="25" t="s">
        <v>128</v>
      </c>
      <c r="BE271" s="25" t="s">
        <v>128</v>
      </c>
      <c r="BF271" s="25" t="s">
        <v>128</v>
      </c>
      <c r="BG271" s="25" t="s">
        <v>109</v>
      </c>
      <c r="BH271" s="25" t="s">
        <v>113</v>
      </c>
      <c r="BI271" s="23" t="s">
        <v>128</v>
      </c>
      <c r="BJ271" t="s">
        <v>1292</v>
      </c>
      <c r="BK271" s="23" t="s">
        <v>850</v>
      </c>
      <c r="BL271" s="23"/>
    </row>
    <row r="272" spans="1:64" ht="15">
      <c r="A272" s="28">
        <v>415</v>
      </c>
      <c r="B272" s="23" t="s">
        <v>852</v>
      </c>
      <c r="C272" s="28" t="s">
        <v>1650</v>
      </c>
      <c r="D272" s="27" t="s">
        <v>853</v>
      </c>
      <c r="E272" s="42">
        <v>4</v>
      </c>
      <c r="F272" s="25" t="s">
        <v>109</v>
      </c>
      <c r="G272" s="25" t="s">
        <v>109</v>
      </c>
      <c r="H272" s="25" t="s">
        <v>128</v>
      </c>
      <c r="I272" s="29" t="s">
        <v>2481</v>
      </c>
      <c r="J272" s="43" t="s">
        <v>1376</v>
      </c>
      <c r="K272" s="27" t="s">
        <v>21</v>
      </c>
      <c r="L272" s="29">
        <v>99.501999999999995</v>
      </c>
      <c r="M272" s="29">
        <v>99.635999999999996</v>
      </c>
      <c r="N272" s="29">
        <v>6.0699451066792944</v>
      </c>
      <c r="O272" s="30">
        <v>4.8499999999999996</v>
      </c>
      <c r="P272" s="27" t="s">
        <v>106</v>
      </c>
      <c r="Q272" s="31">
        <v>2</v>
      </c>
      <c r="R272" s="25" t="s">
        <v>2849</v>
      </c>
      <c r="S272" s="25" t="s">
        <v>109</v>
      </c>
      <c r="T272" s="25" t="s">
        <v>2979</v>
      </c>
      <c r="U272" s="25" t="s">
        <v>128</v>
      </c>
      <c r="V272" s="23" t="s">
        <v>1230</v>
      </c>
      <c r="W272" s="23" t="s">
        <v>1231</v>
      </c>
      <c r="X272" s="23" t="s">
        <v>8</v>
      </c>
      <c r="Y272" s="23" t="s">
        <v>1301</v>
      </c>
      <c r="Z272" s="23" t="s">
        <v>1291</v>
      </c>
      <c r="AA272" s="23" t="s">
        <v>107</v>
      </c>
      <c r="AB272" s="23" t="s">
        <v>2849</v>
      </c>
      <c r="AC272" s="25">
        <v>0.28767123287671231</v>
      </c>
      <c r="AD272" s="32">
        <v>350000000</v>
      </c>
      <c r="AE272" s="33">
        <f>VLOOKUP(J272,Library!A:B,2,0)</f>
        <v>3</v>
      </c>
      <c r="AF272" s="33">
        <f>VLOOKUP(J272,Library!A:G,7,0)</f>
        <v>3</v>
      </c>
      <c r="AG272" s="28">
        <f>VLOOKUP(V272,Library!W:X,2,0)</f>
        <v>5</v>
      </c>
      <c r="AH272" s="28">
        <f>VLOOKUP(W272,Library!Y:Z,2,0)</f>
        <v>5</v>
      </c>
      <c r="AI272" s="28" t="str">
        <f>VLOOKUP(X272,Library!AA:AB,2,0)</f>
        <v>N/A</v>
      </c>
      <c r="AJ272" s="33">
        <f>IF(MAX(AG272,AH272,AI272)=0,VLOOKUP(I272,Library!$J:$P,7,0),MAX(AG272,AH272,AI272))</f>
        <v>5</v>
      </c>
      <c r="AK272" s="33">
        <f t="shared" si="18"/>
        <v>2</v>
      </c>
      <c r="AL272" s="33">
        <f>VLOOKUP(AA272,Library!T:U,2,0)</f>
        <v>1</v>
      </c>
      <c r="AM272" s="34">
        <f t="shared" si="19"/>
        <v>3.3</v>
      </c>
      <c r="AN272" s="33">
        <f t="shared" si="20"/>
        <v>4</v>
      </c>
      <c r="AO272" s="28" t="s">
        <v>136</v>
      </c>
      <c r="AP272" s="25" t="s">
        <v>128</v>
      </c>
      <c r="AQ272" s="28" t="s">
        <v>3255</v>
      </c>
      <c r="AR272" s="28" t="s">
        <v>3256</v>
      </c>
      <c r="AS272" s="28" t="s">
        <v>2327</v>
      </c>
      <c r="AT272" s="23" t="s">
        <v>2908</v>
      </c>
      <c r="AU272" s="23" t="s">
        <v>35</v>
      </c>
      <c r="AV272" s="25" t="s">
        <v>128</v>
      </c>
      <c r="AW272" s="25" t="s">
        <v>128</v>
      </c>
      <c r="AX272" s="25" t="s">
        <v>128</v>
      </c>
      <c r="AY272" s="25" t="s">
        <v>128</v>
      </c>
      <c r="AZ272" s="25" t="s">
        <v>128</v>
      </c>
      <c r="BA272" s="25" t="s">
        <v>128</v>
      </c>
      <c r="BB272" s="25" t="s">
        <v>128</v>
      </c>
      <c r="BC272" s="25" t="s">
        <v>128</v>
      </c>
      <c r="BD272" s="25" t="s">
        <v>128</v>
      </c>
      <c r="BE272" s="25" t="s">
        <v>128</v>
      </c>
      <c r="BF272" s="25" t="s">
        <v>128</v>
      </c>
      <c r="BG272" s="25" t="s">
        <v>109</v>
      </c>
      <c r="BH272" s="25" t="s">
        <v>113</v>
      </c>
      <c r="BI272" s="23" t="s">
        <v>128</v>
      </c>
      <c r="BJ272" t="s">
        <v>1331</v>
      </c>
      <c r="BK272" s="23" t="s">
        <v>852</v>
      </c>
      <c r="BL272" s="23"/>
    </row>
    <row r="273" spans="1:64" ht="15">
      <c r="A273" s="28">
        <v>417</v>
      </c>
      <c r="B273" s="23" t="s">
        <v>855</v>
      </c>
      <c r="C273" s="28" t="s">
        <v>1651</v>
      </c>
      <c r="D273" s="27" t="s">
        <v>854</v>
      </c>
      <c r="E273" s="42" t="s">
        <v>113</v>
      </c>
      <c r="F273" s="25" t="s">
        <v>109</v>
      </c>
      <c r="G273" s="25" t="s">
        <v>109</v>
      </c>
      <c r="H273" s="25" t="s">
        <v>128</v>
      </c>
      <c r="I273" s="29" t="s">
        <v>2482</v>
      </c>
      <c r="J273" s="43" t="s">
        <v>1376</v>
      </c>
      <c r="K273" s="27" t="s">
        <v>21</v>
      </c>
      <c r="L273" s="29">
        <v>72.010000000000005</v>
      </c>
      <c r="M273" s="29">
        <v>72.155000000000001</v>
      </c>
      <c r="N273" s="29">
        <v>68.169458470173467</v>
      </c>
      <c r="O273" s="30">
        <v>7</v>
      </c>
      <c r="P273" s="27" t="s">
        <v>106</v>
      </c>
      <c r="Q273" s="31">
        <v>2</v>
      </c>
      <c r="R273" s="25" t="s">
        <v>4412</v>
      </c>
      <c r="S273" s="25" t="s">
        <v>109</v>
      </c>
      <c r="T273" s="25" t="s">
        <v>3086</v>
      </c>
      <c r="U273" s="25" t="s">
        <v>128</v>
      </c>
      <c r="V273" s="23" t="s">
        <v>1191</v>
      </c>
      <c r="W273" s="23" t="s">
        <v>8</v>
      </c>
      <c r="X273" s="23" t="s">
        <v>1252</v>
      </c>
      <c r="Y273" s="23" t="s">
        <v>1301</v>
      </c>
      <c r="Z273" s="23" t="s">
        <v>1291</v>
      </c>
      <c r="AA273" s="23" t="s">
        <v>107</v>
      </c>
      <c r="AB273" s="23" t="s">
        <v>2850</v>
      </c>
      <c r="AC273" s="25">
        <v>0.63287671232876708</v>
      </c>
      <c r="AD273" s="32">
        <v>300000000</v>
      </c>
      <c r="AE273" s="33">
        <f>VLOOKUP(J273,Library!A:B,2,0)</f>
        <v>3</v>
      </c>
      <c r="AF273" s="33">
        <f>VLOOKUP(J273,Library!A:G,7,0)</f>
        <v>3</v>
      </c>
      <c r="AG273" s="28" t="str">
        <f>VLOOKUP(V273,Library!W:X,2,0)</f>
        <v>N/A</v>
      </c>
      <c r="AH273" s="28" t="str">
        <f>VLOOKUP(W273,Library!Y:Z,2,0)</f>
        <v>N/A</v>
      </c>
      <c r="AI273" s="28" t="str">
        <f>VLOOKUP(X273,Library!AA:AB,2,0)</f>
        <v>N/A</v>
      </c>
      <c r="AJ273" s="33">
        <f>IF(MAX(AG273,AH273,AI273)=0,VLOOKUP(I273,Library!$J:$P,7,0),MAX(AG273,AH273,AI273))</f>
        <v>7</v>
      </c>
      <c r="AK273" s="33">
        <f t="shared" si="18"/>
        <v>2</v>
      </c>
      <c r="AL273" s="33">
        <f>VLOOKUP(AA273,Library!T:U,2,0)</f>
        <v>1</v>
      </c>
      <c r="AM273" s="34">
        <f t="shared" si="19"/>
        <v>3.8</v>
      </c>
      <c r="AN273" s="33">
        <f t="shared" si="20"/>
        <v>5</v>
      </c>
      <c r="AO273" s="28" t="s">
        <v>127</v>
      </c>
      <c r="AP273" s="25" t="s">
        <v>128</v>
      </c>
      <c r="AQ273" s="28" t="s">
        <v>3257</v>
      </c>
      <c r="AR273" s="28" t="s">
        <v>3258</v>
      </c>
      <c r="AS273" s="28" t="s">
        <v>2328</v>
      </c>
      <c r="AT273" s="23" t="s">
        <v>3259</v>
      </c>
      <c r="AU273" s="23" t="s">
        <v>35</v>
      </c>
      <c r="AV273" s="25" t="s">
        <v>128</v>
      </c>
      <c r="AW273" s="25" t="s">
        <v>128</v>
      </c>
      <c r="AX273" s="25" t="s">
        <v>128</v>
      </c>
      <c r="AY273" s="25" t="s">
        <v>128</v>
      </c>
      <c r="AZ273" s="25" t="s">
        <v>128</v>
      </c>
      <c r="BA273" s="25" t="s">
        <v>128</v>
      </c>
      <c r="BB273" s="25" t="s">
        <v>128</v>
      </c>
      <c r="BC273" s="25" t="s">
        <v>128</v>
      </c>
      <c r="BD273" s="25" t="s">
        <v>128</v>
      </c>
      <c r="BE273" s="25" t="s">
        <v>128</v>
      </c>
      <c r="BF273" s="25" t="s">
        <v>128</v>
      </c>
      <c r="BG273" s="25" t="s">
        <v>109</v>
      </c>
      <c r="BH273" s="25" t="s">
        <v>113</v>
      </c>
      <c r="BI273" s="23" t="s">
        <v>128</v>
      </c>
      <c r="BJ273" t="s">
        <v>4364</v>
      </c>
      <c r="BK273" s="23" t="s">
        <v>855</v>
      </c>
      <c r="BL273" s="23"/>
    </row>
    <row r="274" spans="1:64" ht="15">
      <c r="A274" s="28">
        <v>419</v>
      </c>
      <c r="B274" s="23" t="s">
        <v>858</v>
      </c>
      <c r="C274" s="28" t="s">
        <v>1652</v>
      </c>
      <c r="D274" s="27" t="s">
        <v>856</v>
      </c>
      <c r="E274" s="42" t="s">
        <v>113</v>
      </c>
      <c r="F274" s="25" t="s">
        <v>109</v>
      </c>
      <c r="G274" s="25" t="s">
        <v>109</v>
      </c>
      <c r="H274" s="25" t="s">
        <v>128</v>
      </c>
      <c r="I274" s="29" t="s">
        <v>2483</v>
      </c>
      <c r="J274" s="43" t="s">
        <v>1376</v>
      </c>
      <c r="K274" s="27" t="s">
        <v>857</v>
      </c>
      <c r="L274" s="29">
        <v>100.015</v>
      </c>
      <c r="M274" s="29">
        <v>100.129</v>
      </c>
      <c r="N274" s="29">
        <v>6.4260084458783266</v>
      </c>
      <c r="O274" s="30">
        <v>6.5</v>
      </c>
      <c r="P274" s="27" t="s">
        <v>106</v>
      </c>
      <c r="Q274" s="31">
        <v>2</v>
      </c>
      <c r="R274" s="25" t="s">
        <v>2780</v>
      </c>
      <c r="S274" s="25" t="s">
        <v>109</v>
      </c>
      <c r="T274" s="25" t="s">
        <v>2979</v>
      </c>
      <c r="U274" s="25" t="s">
        <v>128</v>
      </c>
      <c r="V274" s="23" t="s">
        <v>1236</v>
      </c>
      <c r="W274" s="23" t="s">
        <v>1237</v>
      </c>
      <c r="X274" s="23" t="s">
        <v>8</v>
      </c>
      <c r="Y274" s="23" t="s">
        <v>1301</v>
      </c>
      <c r="Z274" s="23" t="s">
        <v>1291</v>
      </c>
      <c r="AA274" s="23" t="s">
        <v>107</v>
      </c>
      <c r="AB274" s="23" t="s">
        <v>2851</v>
      </c>
      <c r="AC274" s="25">
        <v>1.9506849315068493</v>
      </c>
      <c r="AD274" s="32">
        <v>500000000</v>
      </c>
      <c r="AE274" s="33">
        <f>VLOOKUP(J274,Library!A:B,2,0)</f>
        <v>3</v>
      </c>
      <c r="AF274" s="33">
        <f>VLOOKUP(J274,Library!A:G,7,0)</f>
        <v>3</v>
      </c>
      <c r="AG274" s="28">
        <f>VLOOKUP(V274,Library!W:X,2,0)</f>
        <v>6</v>
      </c>
      <c r="AH274" s="28">
        <f>VLOOKUP(W274,Library!Y:Z,2,0)</f>
        <v>6</v>
      </c>
      <c r="AI274" s="28" t="str">
        <f>VLOOKUP(X274,Library!AA:AB,2,0)</f>
        <v>N/A</v>
      </c>
      <c r="AJ274" s="33">
        <f>IF(MAX(AG274,AH274,AI274)=0,VLOOKUP(I274,Library!$J:$P,7,0),MAX(AG274,AH274,AI274))</f>
        <v>6</v>
      </c>
      <c r="AK274" s="33">
        <f t="shared" si="18"/>
        <v>3</v>
      </c>
      <c r="AL274" s="33">
        <f>VLOOKUP(AA274,Library!T:U,2,0)</f>
        <v>1</v>
      </c>
      <c r="AM274" s="34">
        <f t="shared" si="19"/>
        <v>3.6499999999999995</v>
      </c>
      <c r="AN274" s="33">
        <f t="shared" si="20"/>
        <v>4</v>
      </c>
      <c r="AO274" s="28" t="s">
        <v>173</v>
      </c>
      <c r="AP274" s="25" t="s">
        <v>128</v>
      </c>
      <c r="AQ274" s="28" t="s">
        <v>3260</v>
      </c>
      <c r="AR274" s="28" t="s">
        <v>3261</v>
      </c>
      <c r="AS274" s="28" t="s">
        <v>2329</v>
      </c>
      <c r="AT274" s="23" t="s">
        <v>3263</v>
      </c>
      <c r="AU274" s="23" t="s">
        <v>35</v>
      </c>
      <c r="AV274" s="25" t="s">
        <v>128</v>
      </c>
      <c r="AW274" s="25" t="s">
        <v>128</v>
      </c>
      <c r="AX274" s="25" t="s">
        <v>128</v>
      </c>
      <c r="AY274" s="25" t="s">
        <v>128</v>
      </c>
      <c r="AZ274" s="25" t="s">
        <v>128</v>
      </c>
      <c r="BA274" s="25" t="s">
        <v>128</v>
      </c>
      <c r="BB274" s="25" t="s">
        <v>128</v>
      </c>
      <c r="BC274" s="25" t="s">
        <v>128</v>
      </c>
      <c r="BD274" s="25" t="s">
        <v>128</v>
      </c>
      <c r="BE274" s="25" t="s">
        <v>128</v>
      </c>
      <c r="BF274" s="25" t="s">
        <v>128</v>
      </c>
      <c r="BG274" s="25" t="s">
        <v>109</v>
      </c>
      <c r="BH274" s="25" t="s">
        <v>113</v>
      </c>
      <c r="BI274" s="23" t="s">
        <v>128</v>
      </c>
      <c r="BJ274" t="s">
        <v>1348</v>
      </c>
      <c r="BK274" s="23" t="s">
        <v>858</v>
      </c>
      <c r="BL274" s="23"/>
    </row>
    <row r="275" spans="1:64" ht="15">
      <c r="A275" s="28">
        <v>420</v>
      </c>
      <c r="B275" s="23" t="s">
        <v>859</v>
      </c>
      <c r="C275" s="28" t="s">
        <v>1653</v>
      </c>
      <c r="D275" s="27" t="s">
        <v>1902</v>
      </c>
      <c r="E275" s="42">
        <v>4</v>
      </c>
      <c r="F275" s="25" t="s">
        <v>109</v>
      </c>
      <c r="G275" s="25" t="s">
        <v>128</v>
      </c>
      <c r="H275" s="25" t="s">
        <v>128</v>
      </c>
      <c r="I275" s="29" t="s">
        <v>2484</v>
      </c>
      <c r="J275" s="43" t="s">
        <v>3637</v>
      </c>
      <c r="K275" s="27" t="s">
        <v>857</v>
      </c>
      <c r="L275" s="29">
        <v>99.888999999999996</v>
      </c>
      <c r="M275" s="29">
        <v>100.03400000000001</v>
      </c>
      <c r="N275" s="29">
        <v>5.7339129360979424</v>
      </c>
      <c r="O275" s="30">
        <v>5.75</v>
      </c>
      <c r="P275" s="27" t="s">
        <v>106</v>
      </c>
      <c r="Q275" s="31">
        <v>2</v>
      </c>
      <c r="R275" s="25" t="s">
        <v>2956</v>
      </c>
      <c r="S275" s="25" t="s">
        <v>109</v>
      </c>
      <c r="T275" s="25" t="s">
        <v>2979</v>
      </c>
      <c r="U275" s="25" t="s">
        <v>128</v>
      </c>
      <c r="V275" s="23" t="s">
        <v>1234</v>
      </c>
      <c r="W275" s="23" t="s">
        <v>1235</v>
      </c>
      <c r="X275" s="23" t="s">
        <v>8</v>
      </c>
      <c r="Y275" s="23" t="s">
        <v>1301</v>
      </c>
      <c r="Z275" s="23" t="s">
        <v>113</v>
      </c>
      <c r="AA275" s="23" t="s">
        <v>107</v>
      </c>
      <c r="AB275" s="23" t="s">
        <v>2852</v>
      </c>
      <c r="AC275" s="25">
        <v>2.4657534246575343</v>
      </c>
      <c r="AD275" s="32">
        <v>850000000</v>
      </c>
      <c r="AE275" s="33">
        <f>VLOOKUP(J275,Library!A:B,2,0)</f>
        <v>3</v>
      </c>
      <c r="AF275" s="33">
        <f>VLOOKUP(J275,Library!A:G,7,0)</f>
        <v>3</v>
      </c>
      <c r="AG275" s="28">
        <f>VLOOKUP(V275,Library!W:X,2,0)</f>
        <v>5</v>
      </c>
      <c r="AH275" s="28">
        <f>VLOOKUP(W275,Library!Y:Z,2,0)</f>
        <v>5</v>
      </c>
      <c r="AI275" s="28" t="str">
        <f>VLOOKUP(X275,Library!AA:AB,2,0)</f>
        <v>N/A</v>
      </c>
      <c r="AJ275" s="33">
        <f>IF(MAX(AG275,AH275,AI275)=0,VLOOKUP(I275,Library!$J:$P,7,0),MAX(AG275,AH275,AI275))</f>
        <v>5</v>
      </c>
      <c r="AK275" s="33">
        <f t="shared" si="18"/>
        <v>3</v>
      </c>
      <c r="AL275" s="33">
        <f>VLOOKUP(AA275,Library!T:U,2,0)</f>
        <v>1</v>
      </c>
      <c r="AM275" s="34">
        <f t="shared" si="19"/>
        <v>3.3999999999999995</v>
      </c>
      <c r="AN275" s="33">
        <f t="shared" si="20"/>
        <v>4</v>
      </c>
      <c r="AO275" s="28" t="s">
        <v>173</v>
      </c>
      <c r="AP275" s="25" t="s">
        <v>128</v>
      </c>
      <c r="AQ275" s="28" t="s">
        <v>3260</v>
      </c>
      <c r="AR275" s="28" t="s">
        <v>3264</v>
      </c>
      <c r="AS275" s="28" t="s">
        <v>2330</v>
      </c>
      <c r="AT275" s="23" t="s">
        <v>3077</v>
      </c>
      <c r="AU275" s="23" t="s">
        <v>35</v>
      </c>
      <c r="AV275" s="25" t="s">
        <v>128</v>
      </c>
      <c r="AW275" s="25" t="s">
        <v>128</v>
      </c>
      <c r="AX275" s="25" t="s">
        <v>128</v>
      </c>
      <c r="AY275" s="25" t="s">
        <v>128</v>
      </c>
      <c r="AZ275" s="25" t="s">
        <v>128</v>
      </c>
      <c r="BA275" s="25" t="s">
        <v>128</v>
      </c>
      <c r="BB275" s="25" t="s">
        <v>128</v>
      </c>
      <c r="BC275" s="25" t="s">
        <v>128</v>
      </c>
      <c r="BD275" s="25" t="s">
        <v>128</v>
      </c>
      <c r="BE275" s="25" t="s">
        <v>128</v>
      </c>
      <c r="BF275" s="25" t="s">
        <v>128</v>
      </c>
      <c r="BG275" s="25" t="s">
        <v>128</v>
      </c>
      <c r="BH275" s="25" t="s">
        <v>113</v>
      </c>
      <c r="BI275" s="23" t="s">
        <v>128</v>
      </c>
      <c r="BJ275" t="s">
        <v>1348</v>
      </c>
      <c r="BK275" s="23" t="s">
        <v>859</v>
      </c>
      <c r="BL275" s="23"/>
    </row>
    <row r="276" spans="1:64" ht="15">
      <c r="A276" s="28">
        <v>421</v>
      </c>
      <c r="B276" s="23" t="s">
        <v>860</v>
      </c>
      <c r="C276" s="28" t="s">
        <v>1654</v>
      </c>
      <c r="D276" s="27" t="s">
        <v>1902</v>
      </c>
      <c r="E276" s="42">
        <v>4</v>
      </c>
      <c r="F276" s="25" t="s">
        <v>109</v>
      </c>
      <c r="G276" s="25" t="s">
        <v>128</v>
      </c>
      <c r="H276" s="25" t="s">
        <v>128</v>
      </c>
      <c r="I276" s="29" t="s">
        <v>2484</v>
      </c>
      <c r="J276" s="43" t="s">
        <v>3637</v>
      </c>
      <c r="K276" s="27" t="s">
        <v>857</v>
      </c>
      <c r="L276" s="29">
        <v>98.888000000000005</v>
      </c>
      <c r="M276" s="29">
        <v>98.983999999999995</v>
      </c>
      <c r="N276" s="29">
        <v>5.6709991772643029</v>
      </c>
      <c r="O276" s="30">
        <v>5.375</v>
      </c>
      <c r="P276" s="27" t="s">
        <v>106</v>
      </c>
      <c r="Q276" s="31">
        <v>2</v>
      </c>
      <c r="R276" s="25" t="s">
        <v>4432</v>
      </c>
      <c r="S276" s="25" t="s">
        <v>109</v>
      </c>
      <c r="T276" s="25" t="s">
        <v>2979</v>
      </c>
      <c r="U276" s="25" t="s">
        <v>128</v>
      </c>
      <c r="V276" s="23" t="s">
        <v>1234</v>
      </c>
      <c r="W276" s="23" t="s">
        <v>1235</v>
      </c>
      <c r="X276" s="23" t="s">
        <v>8</v>
      </c>
      <c r="Y276" s="23" t="s">
        <v>1301</v>
      </c>
      <c r="Z276" s="23" t="s">
        <v>113</v>
      </c>
      <c r="AA276" s="23" t="s">
        <v>107</v>
      </c>
      <c r="AB276" s="23" t="s">
        <v>2853</v>
      </c>
      <c r="AC276" s="25">
        <v>3.8383561643835615</v>
      </c>
      <c r="AD276" s="32">
        <v>1150000000</v>
      </c>
      <c r="AE276" s="33">
        <f>VLOOKUP(J276,Library!A:B,2,0)</f>
        <v>3</v>
      </c>
      <c r="AF276" s="33">
        <f>VLOOKUP(J276,Library!A:G,7,0)</f>
        <v>3</v>
      </c>
      <c r="AG276" s="28">
        <f>VLOOKUP(V276,Library!W:X,2,0)</f>
        <v>5</v>
      </c>
      <c r="AH276" s="28">
        <f>VLOOKUP(W276,Library!Y:Z,2,0)</f>
        <v>5</v>
      </c>
      <c r="AI276" s="28" t="str">
        <f>VLOOKUP(X276,Library!AA:AB,2,0)</f>
        <v>N/A</v>
      </c>
      <c r="AJ276" s="33">
        <f>IF(MAX(AG276,AH276,AI276)=0,VLOOKUP(I276,Library!$J:$P,7,0),MAX(AG276,AH276,AI276))</f>
        <v>5</v>
      </c>
      <c r="AK276" s="33">
        <f t="shared" si="18"/>
        <v>3</v>
      </c>
      <c r="AL276" s="33">
        <f>VLOOKUP(AA276,Library!T:U,2,0)</f>
        <v>1</v>
      </c>
      <c r="AM276" s="34">
        <f t="shared" si="19"/>
        <v>3.3999999999999995</v>
      </c>
      <c r="AN276" s="33">
        <f t="shared" si="20"/>
        <v>4</v>
      </c>
      <c r="AO276" s="28" t="s">
        <v>173</v>
      </c>
      <c r="AP276" s="25" t="s">
        <v>128</v>
      </c>
      <c r="AQ276" s="28" t="s">
        <v>3260</v>
      </c>
      <c r="AR276" s="28" t="s">
        <v>3264</v>
      </c>
      <c r="AS276" s="28" t="s">
        <v>2330</v>
      </c>
      <c r="AT276" s="23" t="s">
        <v>3265</v>
      </c>
      <c r="AU276" s="23" t="s">
        <v>35</v>
      </c>
      <c r="AV276" s="25" t="s">
        <v>128</v>
      </c>
      <c r="AW276" s="25" t="s">
        <v>128</v>
      </c>
      <c r="AX276" s="25" t="s">
        <v>128</v>
      </c>
      <c r="AY276" s="25" t="s">
        <v>128</v>
      </c>
      <c r="AZ276" s="25" t="s">
        <v>128</v>
      </c>
      <c r="BA276" s="25" t="s">
        <v>128</v>
      </c>
      <c r="BB276" s="25" t="s">
        <v>128</v>
      </c>
      <c r="BC276" s="25" t="s">
        <v>128</v>
      </c>
      <c r="BD276" s="25" t="s">
        <v>128</v>
      </c>
      <c r="BE276" s="25" t="s">
        <v>128</v>
      </c>
      <c r="BF276" s="25" t="s">
        <v>128</v>
      </c>
      <c r="BG276" s="25" t="s">
        <v>128</v>
      </c>
      <c r="BH276" s="25" t="s">
        <v>113</v>
      </c>
      <c r="BI276" s="23" t="s">
        <v>128</v>
      </c>
      <c r="BJ276" t="s">
        <v>1348</v>
      </c>
      <c r="BK276" s="23" t="s">
        <v>860</v>
      </c>
      <c r="BL276" s="23"/>
    </row>
    <row r="277" spans="1:64" ht="15">
      <c r="A277" s="28">
        <v>423</v>
      </c>
      <c r="B277" s="23" t="s">
        <v>861</v>
      </c>
      <c r="C277" s="28" t="s">
        <v>1654</v>
      </c>
      <c r="D277" s="27" t="s">
        <v>1902</v>
      </c>
      <c r="E277" s="42">
        <v>4</v>
      </c>
      <c r="F277" s="25" t="s">
        <v>109</v>
      </c>
      <c r="G277" s="25" t="s">
        <v>128</v>
      </c>
      <c r="H277" s="25" t="s">
        <v>128</v>
      </c>
      <c r="I277" s="29" t="s">
        <v>2484</v>
      </c>
      <c r="J277" s="43" t="s">
        <v>3637</v>
      </c>
      <c r="K277" s="27" t="s">
        <v>857</v>
      </c>
      <c r="L277" s="29">
        <v>98.888000000000005</v>
      </c>
      <c r="M277" s="29">
        <v>98.983999999999995</v>
      </c>
      <c r="N277" s="29">
        <v>5.6709991772643029</v>
      </c>
      <c r="O277" s="30">
        <v>5.375</v>
      </c>
      <c r="P277" s="27" t="s">
        <v>106</v>
      </c>
      <c r="Q277" s="31">
        <v>2</v>
      </c>
      <c r="R277" s="25" t="s">
        <v>4432</v>
      </c>
      <c r="S277" s="25" t="s">
        <v>109</v>
      </c>
      <c r="T277" s="25" t="s">
        <v>2979</v>
      </c>
      <c r="U277" s="25" t="s">
        <v>128</v>
      </c>
      <c r="V277" s="23" t="s">
        <v>1234</v>
      </c>
      <c r="W277" s="23" t="s">
        <v>1235</v>
      </c>
      <c r="X277" s="23" t="s">
        <v>8</v>
      </c>
      <c r="Y277" s="23" t="s">
        <v>1301</v>
      </c>
      <c r="Z277" s="23" t="s">
        <v>113</v>
      </c>
      <c r="AA277" s="23" t="s">
        <v>107</v>
      </c>
      <c r="AB277" s="23" t="s">
        <v>2853</v>
      </c>
      <c r="AC277" s="25">
        <v>3.8383561643835615</v>
      </c>
      <c r="AD277" s="32">
        <v>1150000000</v>
      </c>
      <c r="AE277" s="33">
        <f>VLOOKUP(J277,Library!A:B,2,0)</f>
        <v>3</v>
      </c>
      <c r="AF277" s="33">
        <f>VLOOKUP(J277,Library!A:G,7,0)</f>
        <v>3</v>
      </c>
      <c r="AG277" s="28">
        <f>VLOOKUP(V277,Library!W:X,2,0)</f>
        <v>5</v>
      </c>
      <c r="AH277" s="28">
        <f>VLOOKUP(W277,Library!Y:Z,2,0)</f>
        <v>5</v>
      </c>
      <c r="AI277" s="28" t="str">
        <f>VLOOKUP(X277,Library!AA:AB,2,0)</f>
        <v>N/A</v>
      </c>
      <c r="AJ277" s="33">
        <f>IF(MAX(AG277,AH277,AI277)=0,VLOOKUP(I277,Library!$J:$P,7,0),MAX(AG277,AH277,AI277))</f>
        <v>5</v>
      </c>
      <c r="AK277" s="33">
        <f t="shared" si="18"/>
        <v>3</v>
      </c>
      <c r="AL277" s="33">
        <f>VLOOKUP(AA277,Library!T:U,2,0)</f>
        <v>1</v>
      </c>
      <c r="AM277" s="34">
        <f t="shared" si="19"/>
        <v>3.3999999999999995</v>
      </c>
      <c r="AN277" s="33">
        <f t="shared" si="20"/>
        <v>4</v>
      </c>
      <c r="AO277" s="28" t="s">
        <v>173</v>
      </c>
      <c r="AP277" s="25" t="s">
        <v>128</v>
      </c>
      <c r="AQ277" s="28" t="s">
        <v>3260</v>
      </c>
      <c r="AR277" s="28" t="s">
        <v>3264</v>
      </c>
      <c r="AS277" s="28" t="s">
        <v>2330</v>
      </c>
      <c r="AT277" s="23" t="s">
        <v>3265</v>
      </c>
      <c r="AU277" s="23" t="s">
        <v>35</v>
      </c>
      <c r="AV277" s="25" t="s">
        <v>128</v>
      </c>
      <c r="AW277" s="25" t="s">
        <v>128</v>
      </c>
      <c r="AX277" s="25" t="s">
        <v>128</v>
      </c>
      <c r="AY277" s="25" t="s">
        <v>128</v>
      </c>
      <c r="AZ277" s="25" t="s">
        <v>128</v>
      </c>
      <c r="BA277" s="25" t="s">
        <v>128</v>
      </c>
      <c r="BB277" s="25" t="s">
        <v>128</v>
      </c>
      <c r="BC277" s="25" t="s">
        <v>128</v>
      </c>
      <c r="BD277" s="25" t="s">
        <v>128</v>
      </c>
      <c r="BE277" s="25" t="s">
        <v>128</v>
      </c>
      <c r="BF277" s="25" t="s">
        <v>128</v>
      </c>
      <c r="BG277" s="25" t="s">
        <v>128</v>
      </c>
      <c r="BH277" s="25" t="s">
        <v>113</v>
      </c>
      <c r="BI277" s="23" t="s">
        <v>128</v>
      </c>
      <c r="BJ277" t="s">
        <v>1348</v>
      </c>
      <c r="BK277" s="23" t="s">
        <v>861</v>
      </c>
      <c r="BL277" s="23"/>
    </row>
    <row r="278" spans="1:64" ht="15">
      <c r="A278" s="28">
        <v>424</v>
      </c>
      <c r="B278" s="23" t="s">
        <v>862</v>
      </c>
      <c r="C278" s="28" t="s">
        <v>1653</v>
      </c>
      <c r="D278" s="27" t="s">
        <v>1902</v>
      </c>
      <c r="E278" s="42">
        <v>4</v>
      </c>
      <c r="F278" s="25" t="s">
        <v>109</v>
      </c>
      <c r="G278" s="25" t="s">
        <v>128</v>
      </c>
      <c r="H278" s="25" t="s">
        <v>128</v>
      </c>
      <c r="I278" s="29" t="s">
        <v>2484</v>
      </c>
      <c r="J278" s="43" t="s">
        <v>3637</v>
      </c>
      <c r="K278" s="27" t="s">
        <v>857</v>
      </c>
      <c r="L278" s="29">
        <v>99.888999999999996</v>
      </c>
      <c r="M278" s="29">
        <v>100.03400000000001</v>
      </c>
      <c r="N278" s="29">
        <v>5.7339129360979424</v>
      </c>
      <c r="O278" s="30">
        <v>5.75</v>
      </c>
      <c r="P278" s="27" t="s">
        <v>106</v>
      </c>
      <c r="Q278" s="31">
        <v>2</v>
      </c>
      <c r="R278" s="25" t="s">
        <v>2956</v>
      </c>
      <c r="S278" s="25" t="s">
        <v>109</v>
      </c>
      <c r="T278" s="25" t="s">
        <v>2979</v>
      </c>
      <c r="U278" s="25" t="s">
        <v>128</v>
      </c>
      <c r="V278" s="23" t="s">
        <v>1234</v>
      </c>
      <c r="W278" s="23" t="s">
        <v>1235</v>
      </c>
      <c r="X278" s="23" t="s">
        <v>8</v>
      </c>
      <c r="Y278" s="23" t="s">
        <v>1301</v>
      </c>
      <c r="Z278" s="23" t="s">
        <v>113</v>
      </c>
      <c r="AA278" s="23" t="s">
        <v>107</v>
      </c>
      <c r="AB278" s="23" t="s">
        <v>2852</v>
      </c>
      <c r="AC278" s="25">
        <v>2.4657534246575343</v>
      </c>
      <c r="AD278" s="32">
        <v>850000000</v>
      </c>
      <c r="AE278" s="33">
        <f>VLOOKUP(J278,Library!A:B,2,0)</f>
        <v>3</v>
      </c>
      <c r="AF278" s="33">
        <f>VLOOKUP(J278,Library!A:G,7,0)</f>
        <v>3</v>
      </c>
      <c r="AG278" s="28">
        <f>VLOOKUP(V278,Library!W:X,2,0)</f>
        <v>5</v>
      </c>
      <c r="AH278" s="28">
        <f>VLOOKUP(W278,Library!Y:Z,2,0)</f>
        <v>5</v>
      </c>
      <c r="AI278" s="28" t="str">
        <f>VLOOKUP(X278,Library!AA:AB,2,0)</f>
        <v>N/A</v>
      </c>
      <c r="AJ278" s="33">
        <f>IF(MAX(AG278,AH278,AI278)=0,VLOOKUP(I278,Library!$J:$P,7,0),MAX(AG278,AH278,AI278))</f>
        <v>5</v>
      </c>
      <c r="AK278" s="33">
        <f t="shared" si="18"/>
        <v>3</v>
      </c>
      <c r="AL278" s="33">
        <f>VLOOKUP(AA278,Library!T:U,2,0)</f>
        <v>1</v>
      </c>
      <c r="AM278" s="34">
        <f t="shared" si="19"/>
        <v>3.3999999999999995</v>
      </c>
      <c r="AN278" s="33">
        <f t="shared" si="20"/>
        <v>4</v>
      </c>
      <c r="AO278" s="28" t="s">
        <v>173</v>
      </c>
      <c r="AP278" s="25" t="s">
        <v>128</v>
      </c>
      <c r="AQ278" s="28" t="s">
        <v>3260</v>
      </c>
      <c r="AR278" s="28" t="s">
        <v>3264</v>
      </c>
      <c r="AS278" s="28" t="s">
        <v>2330</v>
      </c>
      <c r="AT278" s="23" t="s">
        <v>3077</v>
      </c>
      <c r="AU278" s="23" t="s">
        <v>35</v>
      </c>
      <c r="AV278" s="25" t="s">
        <v>128</v>
      </c>
      <c r="AW278" s="25" t="s">
        <v>128</v>
      </c>
      <c r="AX278" s="25" t="s">
        <v>128</v>
      </c>
      <c r="AY278" s="25" t="s">
        <v>128</v>
      </c>
      <c r="AZ278" s="25" t="s">
        <v>128</v>
      </c>
      <c r="BA278" s="25" t="s">
        <v>128</v>
      </c>
      <c r="BB278" s="25" t="s">
        <v>128</v>
      </c>
      <c r="BC278" s="25" t="s">
        <v>128</v>
      </c>
      <c r="BD278" s="25" t="s">
        <v>128</v>
      </c>
      <c r="BE278" s="25" t="s">
        <v>128</v>
      </c>
      <c r="BF278" s="25" t="s">
        <v>128</v>
      </c>
      <c r="BG278" s="25" t="s">
        <v>128</v>
      </c>
      <c r="BH278" s="25" t="s">
        <v>113</v>
      </c>
      <c r="BI278" s="23" t="s">
        <v>128</v>
      </c>
      <c r="BJ278" t="s">
        <v>1348</v>
      </c>
      <c r="BK278" s="23" t="s">
        <v>862</v>
      </c>
      <c r="BL278" s="23"/>
    </row>
    <row r="279" spans="1:64" ht="15">
      <c r="A279" s="28">
        <v>427</v>
      </c>
      <c r="B279" s="23" t="s">
        <v>864</v>
      </c>
      <c r="C279" s="28" t="s">
        <v>1655</v>
      </c>
      <c r="D279" s="27" t="s">
        <v>863</v>
      </c>
      <c r="E279" s="42" t="s">
        <v>113</v>
      </c>
      <c r="F279" s="25" t="s">
        <v>109</v>
      </c>
      <c r="G279" s="25" t="s">
        <v>128</v>
      </c>
      <c r="H279" s="25" t="s">
        <v>128</v>
      </c>
      <c r="I279" s="29" t="s">
        <v>2485</v>
      </c>
      <c r="J279" s="43" t="s">
        <v>3637</v>
      </c>
      <c r="K279" s="27" t="s">
        <v>857</v>
      </c>
      <c r="L279" s="29">
        <v>99.838999999999999</v>
      </c>
      <c r="M279" s="29">
        <v>99.896000000000001</v>
      </c>
      <c r="N279" s="29">
        <v>5.6672870935899846</v>
      </c>
      <c r="O279" s="30">
        <v>5.625</v>
      </c>
      <c r="P279" s="27" t="s">
        <v>106</v>
      </c>
      <c r="Q279" s="31">
        <v>2</v>
      </c>
      <c r="R279" s="25" t="s">
        <v>4402</v>
      </c>
      <c r="S279" s="25" t="s">
        <v>109</v>
      </c>
      <c r="T279" s="25" t="s">
        <v>4404</v>
      </c>
      <c r="U279" s="25" t="s">
        <v>128</v>
      </c>
      <c r="V279" s="23" t="s">
        <v>1234</v>
      </c>
      <c r="W279" s="23" t="s">
        <v>1237</v>
      </c>
      <c r="X279" s="23" t="s">
        <v>1234</v>
      </c>
      <c r="Y279" s="23" t="s">
        <v>1301</v>
      </c>
      <c r="Z279" s="23" t="s">
        <v>113</v>
      </c>
      <c r="AA279" s="23" t="s">
        <v>107</v>
      </c>
      <c r="AB279" s="23" t="s">
        <v>2854</v>
      </c>
      <c r="AC279" s="25">
        <v>2.5643835616438357</v>
      </c>
      <c r="AD279" s="32">
        <v>1350000000</v>
      </c>
      <c r="AE279" s="33">
        <f>VLOOKUP(J279,Library!A:B,2,0)</f>
        <v>3</v>
      </c>
      <c r="AF279" s="33">
        <f>VLOOKUP(J279,Library!A:G,7,0)</f>
        <v>3</v>
      </c>
      <c r="AG279" s="28">
        <f>VLOOKUP(V279,Library!W:X,2,0)</f>
        <v>5</v>
      </c>
      <c r="AH279" s="28">
        <f>VLOOKUP(W279,Library!Y:Z,2,0)</f>
        <v>6</v>
      </c>
      <c r="AI279" s="28">
        <f>VLOOKUP(X279,Library!AA:AB,2,0)</f>
        <v>5</v>
      </c>
      <c r="AJ279" s="33">
        <f>IF(MAX(AG279,AH279,AI279)=0,VLOOKUP(I279,Library!$J:$P,7,0),MAX(AG279,AH279,AI279))</f>
        <v>6</v>
      </c>
      <c r="AK279" s="33">
        <f t="shared" si="18"/>
        <v>3</v>
      </c>
      <c r="AL279" s="33">
        <f>VLOOKUP(AA279,Library!T:U,2,0)</f>
        <v>1</v>
      </c>
      <c r="AM279" s="34">
        <f t="shared" si="19"/>
        <v>3.6499999999999995</v>
      </c>
      <c r="AN279" s="33">
        <f t="shared" si="20"/>
        <v>4</v>
      </c>
      <c r="AO279" s="28" t="s">
        <v>127</v>
      </c>
      <c r="AP279" s="25" t="s">
        <v>128</v>
      </c>
      <c r="AQ279" s="28" t="s">
        <v>3266</v>
      </c>
      <c r="AR279" s="28" t="s">
        <v>3267</v>
      </c>
      <c r="AS279" s="28" t="s">
        <v>2331</v>
      </c>
      <c r="AT279" s="23" t="s">
        <v>3268</v>
      </c>
      <c r="AU279" s="23" t="s">
        <v>35</v>
      </c>
      <c r="AV279" s="25" t="s">
        <v>128</v>
      </c>
      <c r="AW279" s="25" t="s">
        <v>128</v>
      </c>
      <c r="AX279" s="25" t="s">
        <v>128</v>
      </c>
      <c r="AY279" s="25" t="s">
        <v>128</v>
      </c>
      <c r="AZ279" s="25" t="s">
        <v>128</v>
      </c>
      <c r="BA279" s="25" t="s">
        <v>128</v>
      </c>
      <c r="BB279" s="25" t="s">
        <v>128</v>
      </c>
      <c r="BC279" s="25" t="s">
        <v>128</v>
      </c>
      <c r="BD279" s="25" t="s">
        <v>128</v>
      </c>
      <c r="BE279" s="25" t="s">
        <v>128</v>
      </c>
      <c r="BF279" s="25" t="s">
        <v>128</v>
      </c>
      <c r="BG279" s="25" t="s">
        <v>128</v>
      </c>
      <c r="BH279" s="25" t="s">
        <v>113</v>
      </c>
      <c r="BI279" s="23" t="s">
        <v>128</v>
      </c>
      <c r="BJ279" t="s">
        <v>1348</v>
      </c>
      <c r="BK279" s="23" t="s">
        <v>864</v>
      </c>
      <c r="BL279" s="23"/>
    </row>
    <row r="280" spans="1:64" ht="15">
      <c r="A280" s="28">
        <v>428</v>
      </c>
      <c r="B280" s="23" t="s">
        <v>865</v>
      </c>
      <c r="C280" s="28" t="s">
        <v>1656</v>
      </c>
      <c r="D280" s="27" t="s">
        <v>863</v>
      </c>
      <c r="E280" s="42" t="s">
        <v>113</v>
      </c>
      <c r="F280" s="25" t="s">
        <v>109</v>
      </c>
      <c r="G280" s="25" t="s">
        <v>128</v>
      </c>
      <c r="H280" s="25" t="s">
        <v>128</v>
      </c>
      <c r="I280" s="29" t="s">
        <v>2485</v>
      </c>
      <c r="J280" s="43" t="s">
        <v>3637</v>
      </c>
      <c r="K280" s="27" t="s">
        <v>857</v>
      </c>
      <c r="L280" s="29">
        <v>99.266000000000005</v>
      </c>
      <c r="M280" s="29">
        <v>99.346999999999994</v>
      </c>
      <c r="N280" s="29">
        <v>5.3121444992151776</v>
      </c>
      <c r="O280" s="30">
        <v>5.125</v>
      </c>
      <c r="P280" s="27" t="s">
        <v>106</v>
      </c>
      <c r="Q280" s="31">
        <v>2</v>
      </c>
      <c r="R280" s="25" t="s">
        <v>665</v>
      </c>
      <c r="S280" s="25" t="s">
        <v>109</v>
      </c>
      <c r="T280" s="25" t="s">
        <v>4404</v>
      </c>
      <c r="U280" s="25" t="s">
        <v>128</v>
      </c>
      <c r="V280" s="23" t="s">
        <v>1234</v>
      </c>
      <c r="W280" s="23" t="s">
        <v>1237</v>
      </c>
      <c r="X280" s="23" t="s">
        <v>1234</v>
      </c>
      <c r="Y280" s="23" t="s">
        <v>1301</v>
      </c>
      <c r="Z280" s="23" t="s">
        <v>113</v>
      </c>
      <c r="AA280" s="23" t="s">
        <v>107</v>
      </c>
      <c r="AB280" s="23" t="s">
        <v>2855</v>
      </c>
      <c r="AC280" s="25">
        <v>3.8684931506849316</v>
      </c>
      <c r="AD280" s="32">
        <v>1000000000</v>
      </c>
      <c r="AE280" s="33">
        <f>VLOOKUP(J280,Library!A:B,2,0)</f>
        <v>3</v>
      </c>
      <c r="AF280" s="33">
        <f>VLOOKUP(J280,Library!A:G,7,0)</f>
        <v>3</v>
      </c>
      <c r="AG280" s="28">
        <f>VLOOKUP(V280,Library!W:X,2,0)</f>
        <v>5</v>
      </c>
      <c r="AH280" s="28">
        <f>VLOOKUP(W280,Library!Y:Z,2,0)</f>
        <v>6</v>
      </c>
      <c r="AI280" s="28">
        <f>VLOOKUP(X280,Library!AA:AB,2,0)</f>
        <v>5</v>
      </c>
      <c r="AJ280" s="33">
        <f>IF(MAX(AG280,AH280,AI280)=0,VLOOKUP(I280,Library!$J:$P,7,0),MAX(AG280,AH280,AI280))</f>
        <v>6</v>
      </c>
      <c r="AK280" s="33">
        <f t="shared" si="18"/>
        <v>3</v>
      </c>
      <c r="AL280" s="33">
        <f>VLOOKUP(AA280,Library!T:U,2,0)</f>
        <v>1</v>
      </c>
      <c r="AM280" s="34">
        <f t="shared" si="19"/>
        <v>3.6499999999999995</v>
      </c>
      <c r="AN280" s="33">
        <f t="shared" si="20"/>
        <v>4</v>
      </c>
      <c r="AO280" s="28" t="s">
        <v>136</v>
      </c>
      <c r="AP280" s="25" t="s">
        <v>128</v>
      </c>
      <c r="AQ280" s="28" t="s">
        <v>3266</v>
      </c>
      <c r="AR280" s="28" t="s">
        <v>3267</v>
      </c>
      <c r="AS280" s="28" t="s">
        <v>2331</v>
      </c>
      <c r="AT280" s="23" t="s">
        <v>2931</v>
      </c>
      <c r="AU280" s="23" t="s">
        <v>35</v>
      </c>
      <c r="AV280" s="25" t="s">
        <v>128</v>
      </c>
      <c r="AW280" s="25" t="s">
        <v>128</v>
      </c>
      <c r="AX280" s="25" t="s">
        <v>128</v>
      </c>
      <c r="AY280" s="25" t="s">
        <v>128</v>
      </c>
      <c r="AZ280" s="25" t="s">
        <v>128</v>
      </c>
      <c r="BA280" s="25" t="s">
        <v>128</v>
      </c>
      <c r="BB280" s="25" t="s">
        <v>128</v>
      </c>
      <c r="BC280" s="25" t="s">
        <v>128</v>
      </c>
      <c r="BD280" s="25" t="s">
        <v>128</v>
      </c>
      <c r="BE280" s="25" t="s">
        <v>128</v>
      </c>
      <c r="BF280" s="25" t="s">
        <v>128</v>
      </c>
      <c r="BG280" s="25" t="s">
        <v>128</v>
      </c>
      <c r="BH280" s="25" t="s">
        <v>113</v>
      </c>
      <c r="BI280" s="23" t="s">
        <v>128</v>
      </c>
      <c r="BJ280" t="s">
        <v>1348</v>
      </c>
      <c r="BK280" s="23" t="s">
        <v>865</v>
      </c>
      <c r="BL280" s="23"/>
    </row>
    <row r="281" spans="1:64" ht="15">
      <c r="A281" s="28">
        <v>430</v>
      </c>
      <c r="B281" s="23" t="s">
        <v>867</v>
      </c>
      <c r="C281" s="28" t="s">
        <v>1657</v>
      </c>
      <c r="D281" s="27" t="s">
        <v>866</v>
      </c>
      <c r="E281" s="42" t="s">
        <v>113</v>
      </c>
      <c r="F281" s="25" t="s">
        <v>109</v>
      </c>
      <c r="G281" s="25" t="s">
        <v>128</v>
      </c>
      <c r="H281" s="25" t="s">
        <v>128</v>
      </c>
      <c r="I281" s="29" t="s">
        <v>2486</v>
      </c>
      <c r="J281" s="43" t="s">
        <v>3637</v>
      </c>
      <c r="K281" s="27" t="s">
        <v>857</v>
      </c>
      <c r="L281" s="29">
        <v>99.587999999999994</v>
      </c>
      <c r="M281" s="29">
        <v>99.665000000000006</v>
      </c>
      <c r="N281" s="29">
        <v>5.0994193412448992</v>
      </c>
      <c r="O281" s="30">
        <v>4.75</v>
      </c>
      <c r="P281" s="27" t="s">
        <v>106</v>
      </c>
      <c r="Q281" s="31">
        <v>2</v>
      </c>
      <c r="R281" s="25" t="s">
        <v>4399</v>
      </c>
      <c r="S281" s="25" t="s">
        <v>109</v>
      </c>
      <c r="T281" s="25" t="s">
        <v>4404</v>
      </c>
      <c r="U281" s="25" t="s">
        <v>128</v>
      </c>
      <c r="V281" s="23" t="s">
        <v>1236</v>
      </c>
      <c r="W281" s="23" t="s">
        <v>1237</v>
      </c>
      <c r="X281" s="23" t="s">
        <v>1234</v>
      </c>
      <c r="Y281" s="23" t="s">
        <v>1301</v>
      </c>
      <c r="Z281" s="23" t="s">
        <v>113</v>
      </c>
      <c r="AA281" s="23" t="s">
        <v>107</v>
      </c>
      <c r="AB281" s="23" t="s">
        <v>2856</v>
      </c>
      <c r="AC281" s="25">
        <v>0.99726027397260275</v>
      </c>
      <c r="AD281" s="32">
        <v>750000000</v>
      </c>
      <c r="AE281" s="33">
        <f>VLOOKUP(J281,Library!A:B,2,0)</f>
        <v>3</v>
      </c>
      <c r="AF281" s="33">
        <f>VLOOKUP(J281,Library!A:G,7,0)</f>
        <v>3</v>
      </c>
      <c r="AG281" s="28">
        <f>VLOOKUP(V281,Library!W:X,2,0)</f>
        <v>6</v>
      </c>
      <c r="AH281" s="28">
        <f>VLOOKUP(W281,Library!Y:Z,2,0)</f>
        <v>6</v>
      </c>
      <c r="AI281" s="28">
        <f>VLOOKUP(X281,Library!AA:AB,2,0)</f>
        <v>5</v>
      </c>
      <c r="AJ281" s="33">
        <f>IF(MAX(AG281,AH281,AI281)=0,VLOOKUP(I281,Library!$J:$P,7,0),MAX(AG281,AH281,AI281))</f>
        <v>6</v>
      </c>
      <c r="AK281" s="33">
        <f t="shared" si="18"/>
        <v>2</v>
      </c>
      <c r="AL281" s="33">
        <f>VLOOKUP(AA281,Library!T:U,2,0)</f>
        <v>1</v>
      </c>
      <c r="AM281" s="34">
        <f t="shared" si="19"/>
        <v>3.55</v>
      </c>
      <c r="AN281" s="33">
        <f t="shared" si="20"/>
        <v>4</v>
      </c>
      <c r="AO281" s="28" t="s">
        <v>136</v>
      </c>
      <c r="AP281" s="25" t="s">
        <v>128</v>
      </c>
      <c r="AQ281" s="28" t="s">
        <v>3269</v>
      </c>
      <c r="AR281" s="28" t="s">
        <v>3270</v>
      </c>
      <c r="AS281" s="28" t="s">
        <v>2332</v>
      </c>
      <c r="AT281" s="23" t="s">
        <v>3271</v>
      </c>
      <c r="AU281" s="23" t="s">
        <v>35</v>
      </c>
      <c r="AV281" s="25" t="s">
        <v>128</v>
      </c>
      <c r="AW281" s="25" t="s">
        <v>128</v>
      </c>
      <c r="AX281" s="25" t="s">
        <v>128</v>
      </c>
      <c r="AY281" s="25" t="s">
        <v>128</v>
      </c>
      <c r="AZ281" s="25" t="s">
        <v>128</v>
      </c>
      <c r="BA281" s="25" t="s">
        <v>128</v>
      </c>
      <c r="BB281" s="25" t="s">
        <v>128</v>
      </c>
      <c r="BC281" s="25" t="s">
        <v>128</v>
      </c>
      <c r="BD281" s="25" t="s">
        <v>128</v>
      </c>
      <c r="BE281" s="25" t="s">
        <v>128</v>
      </c>
      <c r="BF281" s="25" t="s">
        <v>128</v>
      </c>
      <c r="BG281" s="25" t="s">
        <v>128</v>
      </c>
      <c r="BH281" s="25" t="s">
        <v>113</v>
      </c>
      <c r="BI281" s="23" t="s">
        <v>128</v>
      </c>
      <c r="BJ281" t="s">
        <v>1348</v>
      </c>
      <c r="BK281" s="23" t="s">
        <v>867</v>
      </c>
      <c r="BL281" s="23"/>
    </row>
    <row r="282" spans="1:64" ht="15">
      <c r="A282" s="28">
        <v>432</v>
      </c>
      <c r="B282" s="23" t="s">
        <v>869</v>
      </c>
      <c r="C282" s="28" t="s">
        <v>1658</v>
      </c>
      <c r="D282" s="27" t="s">
        <v>868</v>
      </c>
      <c r="E282" s="42" t="s">
        <v>113</v>
      </c>
      <c r="F282" s="25" t="s">
        <v>109</v>
      </c>
      <c r="G282" s="25" t="s">
        <v>128</v>
      </c>
      <c r="H282" s="25" t="s">
        <v>128</v>
      </c>
      <c r="I282" s="29" t="s">
        <v>2487</v>
      </c>
      <c r="J282" s="43" t="s">
        <v>3637</v>
      </c>
      <c r="K282" s="27" t="s">
        <v>857</v>
      </c>
      <c r="L282" s="29">
        <v>97.323999999999998</v>
      </c>
      <c r="M282" s="29">
        <v>97.477999999999994</v>
      </c>
      <c r="N282" s="29">
        <v>6.2223861463985815</v>
      </c>
      <c r="O282" s="30">
        <v>4.8499999999999996</v>
      </c>
      <c r="P282" s="27" t="s">
        <v>106</v>
      </c>
      <c r="Q282" s="31">
        <v>2</v>
      </c>
      <c r="R282" s="25" t="s">
        <v>2646</v>
      </c>
      <c r="S282" s="25" t="s">
        <v>109</v>
      </c>
      <c r="T282" s="25" t="s">
        <v>4404</v>
      </c>
      <c r="U282" s="25" t="s">
        <v>128</v>
      </c>
      <c r="V282" s="23" t="s">
        <v>8</v>
      </c>
      <c r="W282" s="23" t="s">
        <v>1237</v>
      </c>
      <c r="X282" s="23" t="s">
        <v>1234</v>
      </c>
      <c r="Y282" s="23" t="s">
        <v>1301</v>
      </c>
      <c r="Z282" s="23" t="s">
        <v>1276</v>
      </c>
      <c r="AA282" s="23" t="s">
        <v>107</v>
      </c>
      <c r="AB282" s="23" t="s">
        <v>2858</v>
      </c>
      <c r="AC282" s="25">
        <v>1.9835616438356165</v>
      </c>
      <c r="AD282" s="32">
        <v>500000000</v>
      </c>
      <c r="AE282" s="33">
        <f>VLOOKUP(J282,Library!A:B,2,0)</f>
        <v>3</v>
      </c>
      <c r="AF282" s="33">
        <f>VLOOKUP(J282,Library!A:G,7,0)</f>
        <v>3</v>
      </c>
      <c r="AG282" s="28" t="str">
        <f>VLOOKUP(V282,Library!W:X,2,0)</f>
        <v>N/A</v>
      </c>
      <c r="AH282" s="28">
        <f>VLOOKUP(W282,Library!Y:Z,2,0)</f>
        <v>6</v>
      </c>
      <c r="AI282" s="28">
        <f>VLOOKUP(X282,Library!AA:AB,2,0)</f>
        <v>5</v>
      </c>
      <c r="AJ282" s="33">
        <f>IF(MAX(AG282,AH282,AI282)=0,VLOOKUP(I282,Library!$J:$P,7,0),MAX(AG282,AH282,AI282))</f>
        <v>6</v>
      </c>
      <c r="AK282" s="33">
        <f t="shared" si="18"/>
        <v>3</v>
      </c>
      <c r="AL282" s="33">
        <f>VLOOKUP(AA282,Library!T:U,2,0)</f>
        <v>1</v>
      </c>
      <c r="AM282" s="34">
        <f t="shared" si="19"/>
        <v>3.6499999999999995</v>
      </c>
      <c r="AN282" s="33">
        <f t="shared" si="20"/>
        <v>4</v>
      </c>
      <c r="AO282" s="28" t="s">
        <v>136</v>
      </c>
      <c r="AP282" s="25" t="s">
        <v>128</v>
      </c>
      <c r="AQ282" s="28" t="s">
        <v>3272</v>
      </c>
      <c r="AR282" s="28" t="s">
        <v>3273</v>
      </c>
      <c r="AS282" s="28" t="s">
        <v>2333</v>
      </c>
      <c r="AT282" s="23" t="s">
        <v>3274</v>
      </c>
      <c r="AU282" s="23" t="s">
        <v>35</v>
      </c>
      <c r="AV282" s="25" t="s">
        <v>128</v>
      </c>
      <c r="AW282" s="25" t="s">
        <v>128</v>
      </c>
      <c r="AX282" s="25" t="s">
        <v>128</v>
      </c>
      <c r="AY282" s="25" t="s">
        <v>128</v>
      </c>
      <c r="AZ282" s="25" t="s">
        <v>128</v>
      </c>
      <c r="BA282" s="25" t="s">
        <v>128</v>
      </c>
      <c r="BB282" s="25" t="s">
        <v>128</v>
      </c>
      <c r="BC282" s="25" t="s">
        <v>128</v>
      </c>
      <c r="BD282" s="25" t="s">
        <v>128</v>
      </c>
      <c r="BE282" s="25" t="s">
        <v>128</v>
      </c>
      <c r="BF282" s="25" t="s">
        <v>128</v>
      </c>
      <c r="BG282" s="25" t="s">
        <v>128</v>
      </c>
      <c r="BH282" s="25" t="s">
        <v>113</v>
      </c>
      <c r="BI282" s="23" t="s">
        <v>128</v>
      </c>
      <c r="BJ282" t="s">
        <v>1348</v>
      </c>
      <c r="BK282" s="23" t="s">
        <v>869</v>
      </c>
      <c r="BL282" s="23"/>
    </row>
    <row r="283" spans="1:64" ht="15">
      <c r="A283" s="28">
        <v>434</v>
      </c>
      <c r="B283" s="23" t="s">
        <v>871</v>
      </c>
      <c r="C283" s="28" t="s">
        <v>1659</v>
      </c>
      <c r="D283" s="27" t="s">
        <v>870</v>
      </c>
      <c r="E283" s="42">
        <v>3</v>
      </c>
      <c r="F283" s="25" t="s">
        <v>109</v>
      </c>
      <c r="G283" s="25" t="s">
        <v>109</v>
      </c>
      <c r="H283" s="25" t="s">
        <v>128</v>
      </c>
      <c r="I283" s="29" t="s">
        <v>2488</v>
      </c>
      <c r="J283" s="43" t="s">
        <v>3635</v>
      </c>
      <c r="K283" s="27" t="s">
        <v>857</v>
      </c>
      <c r="L283" s="29">
        <v>101.925</v>
      </c>
      <c r="M283" s="29">
        <v>101.988</v>
      </c>
      <c r="N283" s="29">
        <v>4.5537557309115346</v>
      </c>
      <c r="O283" s="30">
        <v>5.65</v>
      </c>
      <c r="P283" s="27" t="s">
        <v>106</v>
      </c>
      <c r="Q283" s="31">
        <v>2</v>
      </c>
      <c r="R283" s="25" t="s">
        <v>3074</v>
      </c>
      <c r="S283" s="25" t="s">
        <v>109</v>
      </c>
      <c r="T283" s="25" t="s">
        <v>3277</v>
      </c>
      <c r="U283" s="25" t="s">
        <v>128</v>
      </c>
      <c r="V283" s="23" t="s">
        <v>1228</v>
      </c>
      <c r="W283" s="23" t="s">
        <v>1225</v>
      </c>
      <c r="X283" s="23" t="s">
        <v>1228</v>
      </c>
      <c r="Y283" s="23" t="s">
        <v>1301</v>
      </c>
      <c r="Z283" s="23" t="s">
        <v>113</v>
      </c>
      <c r="AA283" s="23" t="s">
        <v>107</v>
      </c>
      <c r="AB283" s="23" t="s">
        <v>2859</v>
      </c>
      <c r="AC283" s="25">
        <v>2.515068493150685</v>
      </c>
      <c r="AD283" s="32">
        <v>1892760000</v>
      </c>
      <c r="AE283" s="33">
        <f>VLOOKUP(J283,Library!A:B,2,0)</f>
        <v>1</v>
      </c>
      <c r="AF283" s="33">
        <f>VLOOKUP(J283,Library!A:G,7,0)</f>
        <v>3</v>
      </c>
      <c r="AG283" s="28">
        <f>VLOOKUP(V283,Library!W:X,2,0)</f>
        <v>4</v>
      </c>
      <c r="AH283" s="28">
        <f>VLOOKUP(W283,Library!Y:Z,2,0)</f>
        <v>4</v>
      </c>
      <c r="AI283" s="28">
        <f>VLOOKUP(X283,Library!AA:AB,2,0)</f>
        <v>4</v>
      </c>
      <c r="AJ283" s="33">
        <f>IF(MAX(AG283,AH283,AI283)=0,VLOOKUP(I283,Library!$J:$P,7,0),MAX(AG283,AH283,AI283))</f>
        <v>4</v>
      </c>
      <c r="AK283" s="33">
        <f t="shared" si="18"/>
        <v>3</v>
      </c>
      <c r="AL283" s="33">
        <f>VLOOKUP(AA283,Library!T:U,2,0)</f>
        <v>1</v>
      </c>
      <c r="AM283" s="34">
        <f t="shared" si="19"/>
        <v>2.4500000000000002</v>
      </c>
      <c r="AN283" s="33">
        <f t="shared" si="20"/>
        <v>3</v>
      </c>
      <c r="AO283" s="28" t="s">
        <v>136</v>
      </c>
      <c r="AP283" s="25" t="s">
        <v>128</v>
      </c>
      <c r="AQ283" s="28" t="s">
        <v>3275</v>
      </c>
      <c r="AR283" s="28" t="s">
        <v>3276</v>
      </c>
      <c r="AS283" s="28" t="s">
        <v>2334</v>
      </c>
      <c r="AT283" s="23" t="s">
        <v>3277</v>
      </c>
      <c r="AU283" s="23" t="s">
        <v>35</v>
      </c>
      <c r="AV283" s="25" t="s">
        <v>128</v>
      </c>
      <c r="AW283" s="25" t="s">
        <v>128</v>
      </c>
      <c r="AX283" s="25" t="s">
        <v>128</v>
      </c>
      <c r="AY283" s="25" t="s">
        <v>128</v>
      </c>
      <c r="AZ283" s="25" t="s">
        <v>128</v>
      </c>
      <c r="BA283" s="25" t="s">
        <v>109</v>
      </c>
      <c r="BB283" s="25" t="s">
        <v>109</v>
      </c>
      <c r="BC283" s="25" t="s">
        <v>128</v>
      </c>
      <c r="BD283" s="25" t="s">
        <v>128</v>
      </c>
      <c r="BE283" s="25" t="s">
        <v>128</v>
      </c>
      <c r="BF283" s="25" t="s">
        <v>128</v>
      </c>
      <c r="BG283" s="25" t="s">
        <v>128</v>
      </c>
      <c r="BH283" s="25" t="s">
        <v>113</v>
      </c>
      <c r="BI283" s="23" t="s">
        <v>128</v>
      </c>
      <c r="BJ283" t="s">
        <v>1348</v>
      </c>
      <c r="BK283" s="23" t="s">
        <v>871</v>
      </c>
      <c r="BL283" s="23"/>
    </row>
    <row r="284" spans="1:64" ht="15">
      <c r="A284" s="28">
        <v>438</v>
      </c>
      <c r="B284" s="23" t="s">
        <v>872</v>
      </c>
      <c r="C284" s="28" t="s">
        <v>1660</v>
      </c>
      <c r="D284" s="27" t="s">
        <v>873</v>
      </c>
      <c r="E284" s="42" t="s">
        <v>49</v>
      </c>
      <c r="F284" s="25" t="s">
        <v>109</v>
      </c>
      <c r="G284" s="25" t="s">
        <v>109</v>
      </c>
      <c r="H284" s="25" t="s">
        <v>128</v>
      </c>
      <c r="I284" s="29" t="s">
        <v>1930</v>
      </c>
      <c r="J284" s="43" t="s">
        <v>1376</v>
      </c>
      <c r="K284" s="27" t="s">
        <v>23</v>
      </c>
      <c r="L284" s="29">
        <v>4.5</v>
      </c>
      <c r="M284" s="29">
        <v>5.3330000000000002</v>
      </c>
      <c r="N284" s="29">
        <v>107.8192387024189</v>
      </c>
      <c r="O284" s="30">
        <v>5.75</v>
      </c>
      <c r="P284" s="27" t="s">
        <v>106</v>
      </c>
      <c r="Q284" s="31">
        <v>2</v>
      </c>
      <c r="R284" s="25" t="s">
        <v>113</v>
      </c>
      <c r="S284" s="25" t="s">
        <v>109</v>
      </c>
      <c r="T284" s="25" t="s">
        <v>113</v>
      </c>
      <c r="U284" s="25" t="s">
        <v>128</v>
      </c>
      <c r="V284" s="23" t="s">
        <v>1191</v>
      </c>
      <c r="W284" s="23" t="s">
        <v>8</v>
      </c>
      <c r="X284" s="23" t="s">
        <v>8</v>
      </c>
      <c r="Y284" s="23" t="s">
        <v>1353</v>
      </c>
      <c r="Z284" s="23" t="s">
        <v>1291</v>
      </c>
      <c r="AA284" s="23" t="s">
        <v>107</v>
      </c>
      <c r="AB284" s="23" t="s">
        <v>2860</v>
      </c>
      <c r="AC284" s="25">
        <v>-1.0849315068493151</v>
      </c>
      <c r="AD284" s="32">
        <v>500000000</v>
      </c>
      <c r="AE284" s="33">
        <f>VLOOKUP(J284,Library!A:B,2,0)</f>
        <v>3</v>
      </c>
      <c r="AF284" s="33">
        <f>VLOOKUP(J284,Library!A:G,7,0)</f>
        <v>3</v>
      </c>
      <c r="AG284" s="28" t="str">
        <f>VLOOKUP(V284,Library!W:X,2,0)</f>
        <v>N/A</v>
      </c>
      <c r="AH284" s="28" t="str">
        <f>VLOOKUP(W284,Library!Y:Z,2,0)</f>
        <v>N/A</v>
      </c>
      <c r="AI284" s="28" t="str">
        <f>VLOOKUP(X284,Library!AA:AB,2,0)</f>
        <v>N/A</v>
      </c>
      <c r="AJ284" s="33">
        <f>IF(MAX(AG284,AH284,AI284)=0,VLOOKUP(I284,Library!$J:$P,7,0),MAX(AG284,AH284,AI284))</f>
        <v>6</v>
      </c>
      <c r="AK284" s="33" t="str">
        <f t="shared" si="18"/>
        <v/>
      </c>
      <c r="AL284" s="33">
        <f>VLOOKUP(AA284,Library!T:U,2,0)</f>
        <v>1</v>
      </c>
      <c r="AM284" s="34" t="e">
        <f t="shared" si="19"/>
        <v>#VALUE!</v>
      </c>
      <c r="AN284" s="33" t="e">
        <f t="shared" si="20"/>
        <v>#VALUE!</v>
      </c>
      <c r="AO284" s="28" t="s">
        <v>136</v>
      </c>
      <c r="AP284" s="25" t="s">
        <v>128</v>
      </c>
      <c r="AQ284" s="28" t="s">
        <v>3279</v>
      </c>
      <c r="AR284" s="28" t="s">
        <v>1955</v>
      </c>
      <c r="AS284" s="28" t="s">
        <v>1956</v>
      </c>
      <c r="AT284" s="23" t="s">
        <v>3280</v>
      </c>
      <c r="AU284" s="23" t="s">
        <v>35</v>
      </c>
      <c r="AV284" s="25" t="s">
        <v>109</v>
      </c>
      <c r="AW284" s="25" t="s">
        <v>128</v>
      </c>
      <c r="AX284" s="25" t="s">
        <v>128</v>
      </c>
      <c r="AY284" s="25" t="s">
        <v>128</v>
      </c>
      <c r="AZ284" s="25" t="s">
        <v>128</v>
      </c>
      <c r="BA284" s="25" t="s">
        <v>128</v>
      </c>
      <c r="BB284" s="25" t="s">
        <v>128</v>
      </c>
      <c r="BC284" s="25" t="s">
        <v>128</v>
      </c>
      <c r="BD284" s="25" t="s">
        <v>128</v>
      </c>
      <c r="BE284" s="25" t="s">
        <v>128</v>
      </c>
      <c r="BF284" s="25" t="s">
        <v>128</v>
      </c>
      <c r="BG284" s="25" t="s">
        <v>109</v>
      </c>
      <c r="BH284" s="25" t="s">
        <v>113</v>
      </c>
      <c r="BI284" s="23" t="s">
        <v>128</v>
      </c>
      <c r="BJ284" t="s">
        <v>1277</v>
      </c>
      <c r="BK284" s="23" t="s">
        <v>872</v>
      </c>
      <c r="BL284" s="23"/>
    </row>
    <row r="285" spans="1:64" ht="15">
      <c r="A285" s="28">
        <v>439</v>
      </c>
      <c r="B285" s="23" t="s">
        <v>874</v>
      </c>
      <c r="C285" s="28" t="s">
        <v>1661</v>
      </c>
      <c r="D285" s="27" t="s">
        <v>873</v>
      </c>
      <c r="E285" s="42" t="s">
        <v>49</v>
      </c>
      <c r="F285" s="25" t="s">
        <v>109</v>
      </c>
      <c r="G285" s="25" t="s">
        <v>109</v>
      </c>
      <c r="H285" s="25" t="s">
        <v>128</v>
      </c>
      <c r="I285" s="29" t="s">
        <v>1930</v>
      </c>
      <c r="J285" s="43" t="s">
        <v>1376</v>
      </c>
      <c r="K285" s="27" t="s">
        <v>23</v>
      </c>
      <c r="L285" s="29">
        <v>4.1669999999999998</v>
      </c>
      <c r="M285" s="29">
        <v>5</v>
      </c>
      <c r="N285" s="29">
        <v>110.00000000000001</v>
      </c>
      <c r="O285" s="30">
        <v>5.5</v>
      </c>
      <c r="P285" s="27" t="s">
        <v>106</v>
      </c>
      <c r="Q285" s="31">
        <v>2</v>
      </c>
      <c r="R285" s="25" t="s">
        <v>113</v>
      </c>
      <c r="S285" s="25" t="s">
        <v>109</v>
      </c>
      <c r="T285" s="25" t="s">
        <v>113</v>
      </c>
      <c r="U285" s="25" t="s">
        <v>128</v>
      </c>
      <c r="V285" s="23" t="s">
        <v>8</v>
      </c>
      <c r="W285" s="23" t="s">
        <v>1379</v>
      </c>
      <c r="X285" s="23" t="s">
        <v>8</v>
      </c>
      <c r="Y285" s="23" t="s">
        <v>1353</v>
      </c>
      <c r="Z285" s="23" t="s">
        <v>1291</v>
      </c>
      <c r="AA285" s="23" t="s">
        <v>107</v>
      </c>
      <c r="AB285" s="23" t="s">
        <v>2861</v>
      </c>
      <c r="AC285" s="25">
        <v>-0.78630136986301369</v>
      </c>
      <c r="AD285" s="32">
        <v>314000000</v>
      </c>
      <c r="AE285" s="33">
        <f>VLOOKUP(J285,Library!A:B,2,0)</f>
        <v>3</v>
      </c>
      <c r="AF285" s="33">
        <f>VLOOKUP(J285,Library!A:G,7,0)</f>
        <v>3</v>
      </c>
      <c r="AG285" s="28" t="str">
        <f>VLOOKUP(V285,Library!W:X,2,0)</f>
        <v>N/A</v>
      </c>
      <c r="AH285" s="28">
        <f>VLOOKUP(W285,Library!Y:Z,2,0)</f>
        <v>6</v>
      </c>
      <c r="AI285" s="28" t="str">
        <f>VLOOKUP(X285,Library!AA:AB,2,0)</f>
        <v>N/A</v>
      </c>
      <c r="AJ285" s="33">
        <f>IF(MAX(AG285,AH285,AI285)=0,VLOOKUP(I285,Library!$J:$P,7,0),MAX(AG285,AH285,AI285))</f>
        <v>6</v>
      </c>
      <c r="AK285" s="33" t="str">
        <f t="shared" si="18"/>
        <v/>
      </c>
      <c r="AL285" s="33">
        <f>VLOOKUP(AA285,Library!T:U,2,0)</f>
        <v>1</v>
      </c>
      <c r="AM285" s="34" t="e">
        <f t="shared" si="19"/>
        <v>#VALUE!</v>
      </c>
      <c r="AN285" s="33" t="e">
        <f t="shared" si="20"/>
        <v>#VALUE!</v>
      </c>
      <c r="AO285" s="28" t="s">
        <v>136</v>
      </c>
      <c r="AP285" s="25" t="s">
        <v>128</v>
      </c>
      <c r="AQ285" s="28" t="s">
        <v>3279</v>
      </c>
      <c r="AR285" s="28" t="s">
        <v>1955</v>
      </c>
      <c r="AS285" s="28" t="s">
        <v>1956</v>
      </c>
      <c r="AT285" s="23" t="s">
        <v>3281</v>
      </c>
      <c r="AU285" s="23" t="s">
        <v>35</v>
      </c>
      <c r="AV285" s="25" t="s">
        <v>109</v>
      </c>
      <c r="AW285" s="25" t="s">
        <v>128</v>
      </c>
      <c r="AX285" s="25" t="s">
        <v>128</v>
      </c>
      <c r="AY285" s="25" t="s">
        <v>128</v>
      </c>
      <c r="AZ285" s="25" t="s">
        <v>128</v>
      </c>
      <c r="BA285" s="25" t="s">
        <v>128</v>
      </c>
      <c r="BB285" s="25" t="s">
        <v>128</v>
      </c>
      <c r="BC285" s="25" t="s">
        <v>128</v>
      </c>
      <c r="BD285" s="25" t="s">
        <v>128</v>
      </c>
      <c r="BE285" s="25" t="s">
        <v>128</v>
      </c>
      <c r="BF285" s="25" t="s">
        <v>128</v>
      </c>
      <c r="BG285" s="25" t="s">
        <v>109</v>
      </c>
      <c r="BH285" s="25" t="s">
        <v>113</v>
      </c>
      <c r="BI285" s="23" t="s">
        <v>128</v>
      </c>
      <c r="BJ285" t="s">
        <v>1277</v>
      </c>
      <c r="BK285" s="23" t="s">
        <v>874</v>
      </c>
      <c r="BL285" s="23"/>
    </row>
    <row r="286" spans="1:64" ht="15">
      <c r="A286" s="28">
        <v>440</v>
      </c>
      <c r="B286" s="23" t="s">
        <v>875</v>
      </c>
      <c r="C286" s="28" t="s">
        <v>1662</v>
      </c>
      <c r="D286" s="27" t="s">
        <v>873</v>
      </c>
      <c r="E286" s="42" t="s">
        <v>49</v>
      </c>
      <c r="F286" s="25" t="s">
        <v>109</v>
      </c>
      <c r="G286" s="25" t="s">
        <v>109</v>
      </c>
      <c r="H286" s="25" t="s">
        <v>128</v>
      </c>
      <c r="I286" s="29" t="s">
        <v>1930</v>
      </c>
      <c r="J286" s="43" t="s">
        <v>1376</v>
      </c>
      <c r="K286" s="27" t="s">
        <v>23</v>
      </c>
      <c r="L286" s="29">
        <v>3.9209999999999998</v>
      </c>
      <c r="M286" s="29">
        <v>4.7889999999999997</v>
      </c>
      <c r="N286" s="29">
        <v>126.33117561077469</v>
      </c>
      <c r="O286" s="30">
        <v>6.05</v>
      </c>
      <c r="P286" s="27" t="s">
        <v>106</v>
      </c>
      <c r="Q286" s="31">
        <v>2</v>
      </c>
      <c r="R286" s="25" t="s">
        <v>113</v>
      </c>
      <c r="S286" s="25" t="s">
        <v>109</v>
      </c>
      <c r="T286" s="25" t="s">
        <v>113</v>
      </c>
      <c r="U286" s="25" t="s">
        <v>128</v>
      </c>
      <c r="V286" s="23" t="s">
        <v>8</v>
      </c>
      <c r="W286" s="23" t="s">
        <v>1379</v>
      </c>
      <c r="X286" s="23" t="s">
        <v>8</v>
      </c>
      <c r="Y286" s="23" t="s">
        <v>1353</v>
      </c>
      <c r="Z286" s="23" t="s">
        <v>1291</v>
      </c>
      <c r="AA286" s="23" t="s">
        <v>107</v>
      </c>
      <c r="AB286" s="23" t="s">
        <v>2862</v>
      </c>
      <c r="AC286" s="25">
        <v>-0.30684931506849317</v>
      </c>
      <c r="AD286" s="32">
        <v>483000000</v>
      </c>
      <c r="AE286" s="33">
        <f>VLOOKUP(J286,Library!A:B,2,0)</f>
        <v>3</v>
      </c>
      <c r="AF286" s="33">
        <f>VLOOKUP(J286,Library!A:G,7,0)</f>
        <v>3</v>
      </c>
      <c r="AG286" s="28" t="str">
        <f>VLOOKUP(V286,Library!W:X,2,0)</f>
        <v>N/A</v>
      </c>
      <c r="AH286" s="28">
        <f>VLOOKUP(W286,Library!Y:Z,2,0)</f>
        <v>6</v>
      </c>
      <c r="AI286" s="28" t="str">
        <f>VLOOKUP(X286,Library!AA:AB,2,0)</f>
        <v>N/A</v>
      </c>
      <c r="AJ286" s="33">
        <f>IF(MAX(AG286,AH286,AI286)=0,VLOOKUP(I286,Library!$J:$P,7,0),MAX(AG286,AH286,AI286))</f>
        <v>6</v>
      </c>
      <c r="AK286" s="33" t="str">
        <f t="shared" si="18"/>
        <v/>
      </c>
      <c r="AL286" s="33">
        <f>VLOOKUP(AA286,Library!T:U,2,0)</f>
        <v>1</v>
      </c>
      <c r="AM286" s="34" t="e">
        <f t="shared" si="19"/>
        <v>#VALUE!</v>
      </c>
      <c r="AN286" s="33" t="e">
        <f t="shared" si="20"/>
        <v>#VALUE!</v>
      </c>
      <c r="AO286" s="28" t="s">
        <v>136</v>
      </c>
      <c r="AP286" s="25" t="s">
        <v>128</v>
      </c>
      <c r="AQ286" s="28" t="s">
        <v>3279</v>
      </c>
      <c r="AR286" s="28" t="s">
        <v>1955</v>
      </c>
      <c r="AS286" s="28" t="s">
        <v>1956</v>
      </c>
      <c r="AT286" s="23" t="s">
        <v>3282</v>
      </c>
      <c r="AU286" s="23" t="s">
        <v>35</v>
      </c>
      <c r="AV286" s="25" t="s">
        <v>109</v>
      </c>
      <c r="AW286" s="25" t="s">
        <v>128</v>
      </c>
      <c r="AX286" s="25" t="s">
        <v>128</v>
      </c>
      <c r="AY286" s="25" t="s">
        <v>128</v>
      </c>
      <c r="AZ286" s="25" t="s">
        <v>128</v>
      </c>
      <c r="BA286" s="25" t="s">
        <v>128</v>
      </c>
      <c r="BB286" s="25" t="s">
        <v>128</v>
      </c>
      <c r="BC286" s="25" t="s">
        <v>128</v>
      </c>
      <c r="BD286" s="25" t="s">
        <v>128</v>
      </c>
      <c r="BE286" s="25" t="s">
        <v>128</v>
      </c>
      <c r="BF286" s="25" t="s">
        <v>128</v>
      </c>
      <c r="BG286" s="25" t="s">
        <v>109</v>
      </c>
      <c r="BH286" s="25" t="s">
        <v>113</v>
      </c>
      <c r="BI286" s="23" t="s">
        <v>128</v>
      </c>
      <c r="BJ286" t="s">
        <v>1277</v>
      </c>
      <c r="BK286" s="23" t="s">
        <v>875</v>
      </c>
      <c r="BL286" s="23"/>
    </row>
    <row r="287" spans="1:64" ht="15">
      <c r="A287" s="28">
        <v>441</v>
      </c>
      <c r="B287" s="23" t="s">
        <v>876</v>
      </c>
      <c r="C287" s="28" t="s">
        <v>1663</v>
      </c>
      <c r="D287" s="27" t="s">
        <v>873</v>
      </c>
      <c r="E287" s="42" t="s">
        <v>113</v>
      </c>
      <c r="F287" s="25" t="s">
        <v>109</v>
      </c>
      <c r="G287" s="25" t="s">
        <v>109</v>
      </c>
      <c r="H287" s="25" t="s">
        <v>128</v>
      </c>
      <c r="I287" s="29" t="s">
        <v>1930</v>
      </c>
      <c r="J287" s="43" t="s">
        <v>1375</v>
      </c>
      <c r="K287" s="27" t="s">
        <v>23</v>
      </c>
      <c r="L287" s="29">
        <v>1.02</v>
      </c>
      <c r="M287" s="29">
        <v>1.889</v>
      </c>
      <c r="N287" s="29">
        <v>558.60915240364295</v>
      </c>
      <c r="O287" s="30">
        <v>13.476000000000001</v>
      </c>
      <c r="P287" s="27" t="s">
        <v>1898</v>
      </c>
      <c r="Q287" s="31">
        <v>2</v>
      </c>
      <c r="R287" s="25" t="s">
        <v>4413</v>
      </c>
      <c r="S287" s="25" t="s">
        <v>109</v>
      </c>
      <c r="T287" s="25" t="s">
        <v>2979</v>
      </c>
      <c r="U287" s="25" t="s">
        <v>128</v>
      </c>
      <c r="V287" s="23" t="s">
        <v>8</v>
      </c>
      <c r="W287" s="23" t="s">
        <v>1379</v>
      </c>
      <c r="X287" s="23" t="s">
        <v>8</v>
      </c>
      <c r="Y287" s="23" t="s">
        <v>1301</v>
      </c>
      <c r="Z287" s="23" t="s">
        <v>113</v>
      </c>
      <c r="AA287" s="23" t="s">
        <v>107</v>
      </c>
      <c r="AB287" s="23" t="s">
        <v>113</v>
      </c>
      <c r="AC287" s="25" t="s">
        <v>113</v>
      </c>
      <c r="AD287" s="32">
        <v>500000000</v>
      </c>
      <c r="AE287" s="33">
        <f>VLOOKUP(J287,Library!A:B,2,0)</f>
        <v>3</v>
      </c>
      <c r="AF287" s="33">
        <f>VLOOKUP(J287,Library!A:G,7,0)</f>
        <v>3</v>
      </c>
      <c r="AG287" s="28" t="str">
        <f>VLOOKUP(V287,Library!W:X,2,0)</f>
        <v>N/A</v>
      </c>
      <c r="AH287" s="28">
        <f>VLOOKUP(W287,Library!Y:Z,2,0)</f>
        <v>6</v>
      </c>
      <c r="AI287" s="28" t="str">
        <f>VLOOKUP(X287,Library!AA:AB,2,0)</f>
        <v>N/A</v>
      </c>
      <c r="AJ287" s="33">
        <f>IF(MAX(AG287,AH287,AI287)=0,VLOOKUP(I287,Library!$J:$P,7,0),MAX(AG287,AH287,AI287))</f>
        <v>6</v>
      </c>
      <c r="AK287" s="33">
        <f t="shared" si="18"/>
        <v>5</v>
      </c>
      <c r="AL287" s="33">
        <f>VLOOKUP(AA287,Library!T:U,2,0)</f>
        <v>1</v>
      </c>
      <c r="AM287" s="34">
        <f t="shared" si="19"/>
        <v>3.8499999999999996</v>
      </c>
      <c r="AN287" s="33">
        <f t="shared" si="20"/>
        <v>5</v>
      </c>
      <c r="AO287" s="28" t="s">
        <v>136</v>
      </c>
      <c r="AP287" s="25" t="s">
        <v>128</v>
      </c>
      <c r="AQ287" s="28" t="s">
        <v>3279</v>
      </c>
      <c r="AR287" s="28" t="s">
        <v>1955</v>
      </c>
      <c r="AS287" s="28" t="s">
        <v>1956</v>
      </c>
      <c r="AT287" s="23" t="s">
        <v>3283</v>
      </c>
      <c r="AU287" s="23" t="s">
        <v>130</v>
      </c>
      <c r="AV287" s="25" t="s">
        <v>128</v>
      </c>
      <c r="AW287" s="25" t="s">
        <v>128</v>
      </c>
      <c r="AX287" s="25" t="s">
        <v>128</v>
      </c>
      <c r="AY287" s="25" t="s">
        <v>128</v>
      </c>
      <c r="AZ287" s="25" t="s">
        <v>128</v>
      </c>
      <c r="BA287" s="25" t="s">
        <v>128</v>
      </c>
      <c r="BB287" s="25" t="s">
        <v>128</v>
      </c>
      <c r="BC287" s="25" t="s">
        <v>109</v>
      </c>
      <c r="BD287" s="25" t="s">
        <v>109</v>
      </c>
      <c r="BE287" s="25" t="s">
        <v>128</v>
      </c>
      <c r="BF287" s="25" t="s">
        <v>128</v>
      </c>
      <c r="BG287" s="25" t="s">
        <v>128</v>
      </c>
      <c r="BH287" s="25" t="s">
        <v>113</v>
      </c>
      <c r="BI287" s="23" t="s">
        <v>128</v>
      </c>
      <c r="BJ287" t="s">
        <v>1277</v>
      </c>
      <c r="BK287" s="23" t="s">
        <v>876</v>
      </c>
      <c r="BL287" s="23"/>
    </row>
    <row r="288" spans="1:64" ht="15">
      <c r="A288" s="28">
        <v>442</v>
      </c>
      <c r="B288" s="23" t="s">
        <v>877</v>
      </c>
      <c r="C288" s="28" t="s">
        <v>1664</v>
      </c>
      <c r="D288" s="27" t="s">
        <v>873</v>
      </c>
      <c r="E288" s="42" t="s">
        <v>113</v>
      </c>
      <c r="F288" s="25" t="s">
        <v>109</v>
      </c>
      <c r="G288" s="25" t="s">
        <v>109</v>
      </c>
      <c r="H288" s="25" t="s">
        <v>128</v>
      </c>
      <c r="I288" s="29" t="s">
        <v>1930</v>
      </c>
      <c r="J288" s="43" t="s">
        <v>1375</v>
      </c>
      <c r="K288" s="27" t="s">
        <v>23</v>
      </c>
      <c r="L288" s="29">
        <v>1.022</v>
      </c>
      <c r="M288" s="29">
        <v>1.8</v>
      </c>
      <c r="N288" s="29">
        <v>410.01945465597396</v>
      </c>
      <c r="O288" s="30">
        <v>15.523999999999999</v>
      </c>
      <c r="P288" s="27" t="s">
        <v>1898</v>
      </c>
      <c r="Q288" s="31">
        <v>2</v>
      </c>
      <c r="R288" s="25" t="s">
        <v>4432</v>
      </c>
      <c r="S288" s="25" t="s">
        <v>109</v>
      </c>
      <c r="T288" s="25" t="s">
        <v>3086</v>
      </c>
      <c r="U288" s="25" t="s">
        <v>128</v>
      </c>
      <c r="V288" s="23" t="s">
        <v>8</v>
      </c>
      <c r="W288" s="23" t="s">
        <v>1379</v>
      </c>
      <c r="X288" s="23" t="s">
        <v>8</v>
      </c>
      <c r="Y288" s="23" t="s">
        <v>1301</v>
      </c>
      <c r="Z288" s="23" t="s">
        <v>113</v>
      </c>
      <c r="AA288" s="23" t="s">
        <v>107</v>
      </c>
      <c r="AB288" s="23" t="s">
        <v>113</v>
      </c>
      <c r="AC288" s="25" t="s">
        <v>113</v>
      </c>
      <c r="AD288" s="32">
        <v>700000000</v>
      </c>
      <c r="AE288" s="33">
        <f>VLOOKUP(J288,Library!A:B,2,0)</f>
        <v>3</v>
      </c>
      <c r="AF288" s="33">
        <f>VLOOKUP(J288,Library!A:G,7,0)</f>
        <v>3</v>
      </c>
      <c r="AG288" s="28" t="str">
        <f>VLOOKUP(V288,Library!W:X,2,0)</f>
        <v>N/A</v>
      </c>
      <c r="AH288" s="28">
        <f>VLOOKUP(W288,Library!Y:Z,2,0)</f>
        <v>6</v>
      </c>
      <c r="AI288" s="28" t="str">
        <f>VLOOKUP(X288,Library!AA:AB,2,0)</f>
        <v>N/A</v>
      </c>
      <c r="AJ288" s="33">
        <f>IF(MAX(AG288,AH288,AI288)=0,VLOOKUP(I288,Library!$J:$P,7,0),MAX(AG288,AH288,AI288))</f>
        <v>6</v>
      </c>
      <c r="AK288" s="33">
        <f t="shared" si="18"/>
        <v>5</v>
      </c>
      <c r="AL288" s="33">
        <f>VLOOKUP(AA288,Library!T:U,2,0)</f>
        <v>1</v>
      </c>
      <c r="AM288" s="34">
        <f t="shared" si="19"/>
        <v>3.8499999999999996</v>
      </c>
      <c r="AN288" s="33">
        <f t="shared" si="20"/>
        <v>5</v>
      </c>
      <c r="AO288" s="28" t="s">
        <v>136</v>
      </c>
      <c r="AP288" s="25" t="s">
        <v>128</v>
      </c>
      <c r="AQ288" s="28" t="s">
        <v>3279</v>
      </c>
      <c r="AR288" s="28" t="s">
        <v>1955</v>
      </c>
      <c r="AS288" s="28" t="s">
        <v>1956</v>
      </c>
      <c r="AT288" s="23" t="s">
        <v>3284</v>
      </c>
      <c r="AU288" s="23" t="s">
        <v>130</v>
      </c>
      <c r="AV288" s="25" t="s">
        <v>128</v>
      </c>
      <c r="AW288" s="25" t="s">
        <v>128</v>
      </c>
      <c r="AX288" s="25" t="s">
        <v>128</v>
      </c>
      <c r="AY288" s="25" t="s">
        <v>128</v>
      </c>
      <c r="AZ288" s="25" t="s">
        <v>128</v>
      </c>
      <c r="BA288" s="25" t="s">
        <v>109</v>
      </c>
      <c r="BB288" s="25" t="s">
        <v>109</v>
      </c>
      <c r="BC288" s="25" t="s">
        <v>109</v>
      </c>
      <c r="BD288" s="25" t="s">
        <v>109</v>
      </c>
      <c r="BE288" s="25" t="s">
        <v>128</v>
      </c>
      <c r="BF288" s="25" t="s">
        <v>128</v>
      </c>
      <c r="BG288" s="25" t="s">
        <v>128</v>
      </c>
      <c r="BH288" s="25" t="s">
        <v>113</v>
      </c>
      <c r="BI288" s="23" t="s">
        <v>128</v>
      </c>
      <c r="BJ288" t="s">
        <v>1277</v>
      </c>
      <c r="BK288" s="23" t="s">
        <v>877</v>
      </c>
      <c r="BL288" s="23"/>
    </row>
    <row r="289" spans="1:64" ht="15">
      <c r="A289" s="28">
        <v>443</v>
      </c>
      <c r="B289" s="23" t="s">
        <v>878</v>
      </c>
      <c r="C289" s="28" t="s">
        <v>1665</v>
      </c>
      <c r="D289" s="27" t="s">
        <v>873</v>
      </c>
      <c r="E289" s="42" t="s">
        <v>113</v>
      </c>
      <c r="F289" s="25" t="s">
        <v>109</v>
      </c>
      <c r="G289" s="25" t="s">
        <v>109</v>
      </c>
      <c r="H289" s="25" t="s">
        <v>128</v>
      </c>
      <c r="I289" s="29" t="s">
        <v>1930</v>
      </c>
      <c r="J289" s="43" t="s">
        <v>1375</v>
      </c>
      <c r="K289" s="27" t="s">
        <v>23</v>
      </c>
      <c r="L289" s="29">
        <v>1.1830000000000001</v>
      </c>
      <c r="M289" s="29">
        <v>1.851</v>
      </c>
      <c r="N289" s="29">
        <v>405.71993201284891</v>
      </c>
      <c r="O289" s="30">
        <v>7.75</v>
      </c>
      <c r="P289" s="27" t="s">
        <v>126</v>
      </c>
      <c r="Q289" s="31">
        <v>2</v>
      </c>
      <c r="R289" s="25" t="s">
        <v>4433</v>
      </c>
      <c r="S289" s="25" t="s">
        <v>109</v>
      </c>
      <c r="T289" s="25" t="s">
        <v>2979</v>
      </c>
      <c r="U289" s="25" t="s">
        <v>128</v>
      </c>
      <c r="V289" s="23" t="s">
        <v>8</v>
      </c>
      <c r="W289" s="23" t="s">
        <v>1379</v>
      </c>
      <c r="X289" s="23" t="s">
        <v>8</v>
      </c>
      <c r="Y289" s="23" t="s">
        <v>1301</v>
      </c>
      <c r="Z289" s="23" t="s">
        <v>113</v>
      </c>
      <c r="AA289" s="23" t="s">
        <v>107</v>
      </c>
      <c r="AB289" s="23" t="s">
        <v>113</v>
      </c>
      <c r="AC289" s="25" t="s">
        <v>113</v>
      </c>
      <c r="AD289" s="32">
        <v>200000000</v>
      </c>
      <c r="AE289" s="33">
        <f>VLOOKUP(J289,Library!A:B,2,0)</f>
        <v>3</v>
      </c>
      <c r="AF289" s="33">
        <f>VLOOKUP(J289,Library!A:G,7,0)</f>
        <v>3</v>
      </c>
      <c r="AG289" s="28" t="str">
        <f>VLOOKUP(V289,Library!W:X,2,0)</f>
        <v>N/A</v>
      </c>
      <c r="AH289" s="28">
        <f>VLOOKUP(W289,Library!Y:Z,2,0)</f>
        <v>6</v>
      </c>
      <c r="AI289" s="28" t="str">
        <f>VLOOKUP(X289,Library!AA:AB,2,0)</f>
        <v>N/A</v>
      </c>
      <c r="AJ289" s="33">
        <f>IF(MAX(AG289,AH289,AI289)=0,VLOOKUP(I289,Library!$J:$P,7,0),MAX(AG289,AH289,AI289))</f>
        <v>6</v>
      </c>
      <c r="AK289" s="33">
        <f t="shared" si="18"/>
        <v>5</v>
      </c>
      <c r="AL289" s="33">
        <f>VLOOKUP(AA289,Library!T:U,2,0)</f>
        <v>1</v>
      </c>
      <c r="AM289" s="34">
        <f t="shared" si="19"/>
        <v>3.8499999999999996</v>
      </c>
      <c r="AN289" s="33">
        <f t="shared" si="20"/>
        <v>5</v>
      </c>
      <c r="AO289" s="28" t="s">
        <v>173</v>
      </c>
      <c r="AP289" s="25" t="s">
        <v>128</v>
      </c>
      <c r="AQ289" s="28" t="s">
        <v>3279</v>
      </c>
      <c r="AR289" s="28" t="s">
        <v>1955</v>
      </c>
      <c r="AS289" s="28" t="s">
        <v>1956</v>
      </c>
      <c r="AT289" s="23" t="s">
        <v>3285</v>
      </c>
      <c r="AU289" s="23" t="s">
        <v>130</v>
      </c>
      <c r="AV289" s="25" t="s">
        <v>128</v>
      </c>
      <c r="AW289" s="25" t="s">
        <v>128</v>
      </c>
      <c r="AX289" s="25" t="s">
        <v>128</v>
      </c>
      <c r="AY289" s="25" t="s">
        <v>128</v>
      </c>
      <c r="AZ289" s="25" t="s">
        <v>128</v>
      </c>
      <c r="BA289" s="25" t="s">
        <v>109</v>
      </c>
      <c r="BB289" s="25" t="s">
        <v>109</v>
      </c>
      <c r="BC289" s="25" t="s">
        <v>109</v>
      </c>
      <c r="BD289" s="25" t="s">
        <v>109</v>
      </c>
      <c r="BE289" s="25" t="s">
        <v>128</v>
      </c>
      <c r="BF289" s="25" t="s">
        <v>128</v>
      </c>
      <c r="BG289" s="25" t="s">
        <v>128</v>
      </c>
      <c r="BH289" s="25" t="s">
        <v>113</v>
      </c>
      <c r="BI289" s="23" t="s">
        <v>128</v>
      </c>
      <c r="BJ289" t="s">
        <v>1277</v>
      </c>
      <c r="BK289" s="23" t="s">
        <v>878</v>
      </c>
      <c r="BL289" s="23"/>
    </row>
    <row r="290" spans="1:64" ht="15">
      <c r="A290" s="28">
        <v>444</v>
      </c>
      <c r="B290" s="23" t="s">
        <v>879</v>
      </c>
      <c r="C290" s="28" t="s">
        <v>1666</v>
      </c>
      <c r="D290" s="27" t="s">
        <v>873</v>
      </c>
      <c r="E290" s="42" t="s">
        <v>49</v>
      </c>
      <c r="F290" s="25" t="s">
        <v>109</v>
      </c>
      <c r="G290" s="25" t="s">
        <v>109</v>
      </c>
      <c r="H290" s="25" t="s">
        <v>128</v>
      </c>
      <c r="I290" s="29" t="s">
        <v>1930</v>
      </c>
      <c r="J290" s="43" t="s">
        <v>1376</v>
      </c>
      <c r="K290" s="27" t="s">
        <v>23</v>
      </c>
      <c r="L290" s="29">
        <v>4.1550000000000002</v>
      </c>
      <c r="M290" s="29">
        <v>5.024</v>
      </c>
      <c r="N290" s="29">
        <v>6607.3835879042736</v>
      </c>
      <c r="O290" s="30">
        <v>5.5</v>
      </c>
      <c r="P290" s="27" t="s">
        <v>106</v>
      </c>
      <c r="Q290" s="31">
        <v>2</v>
      </c>
      <c r="R290" s="25" t="s">
        <v>2863</v>
      </c>
      <c r="S290" s="25" t="s">
        <v>109</v>
      </c>
      <c r="T290" s="25" t="s">
        <v>2979</v>
      </c>
      <c r="U290" s="25" t="s">
        <v>128</v>
      </c>
      <c r="V290" s="23" t="s">
        <v>1191</v>
      </c>
      <c r="W290" s="23" t="s">
        <v>8</v>
      </c>
      <c r="X290" s="23" t="s">
        <v>8</v>
      </c>
      <c r="Y290" s="23" t="s">
        <v>1353</v>
      </c>
      <c r="Z290" s="23" t="s">
        <v>1291</v>
      </c>
      <c r="AA290" s="23" t="s">
        <v>107</v>
      </c>
      <c r="AB290" s="23" t="s">
        <v>2863</v>
      </c>
      <c r="AC290" s="25">
        <v>0.28493150684931506</v>
      </c>
      <c r="AD290" s="32">
        <v>450000000</v>
      </c>
      <c r="AE290" s="33">
        <f>VLOOKUP(J290,Library!A:B,2,0)</f>
        <v>3</v>
      </c>
      <c r="AF290" s="33">
        <f>VLOOKUP(J290,Library!A:G,7,0)</f>
        <v>3</v>
      </c>
      <c r="AG290" s="28" t="str">
        <f>VLOOKUP(V290,Library!W:X,2,0)</f>
        <v>N/A</v>
      </c>
      <c r="AH290" s="28" t="str">
        <f>VLOOKUP(W290,Library!Y:Z,2,0)</f>
        <v>N/A</v>
      </c>
      <c r="AI290" s="28" t="str">
        <f>VLOOKUP(X290,Library!AA:AB,2,0)</f>
        <v>N/A</v>
      </c>
      <c r="AJ290" s="33">
        <f>IF(MAX(AG290,AH290,AI290)=0,VLOOKUP(I290,Library!$J:$P,7,0),MAX(AG290,AH290,AI290))</f>
        <v>6</v>
      </c>
      <c r="AK290" s="33">
        <f t="shared" si="18"/>
        <v>2</v>
      </c>
      <c r="AL290" s="33">
        <f>VLOOKUP(AA290,Library!T:U,2,0)</f>
        <v>1</v>
      </c>
      <c r="AM290" s="34">
        <f t="shared" si="19"/>
        <v>3.55</v>
      </c>
      <c r="AN290" s="33">
        <f t="shared" si="20"/>
        <v>4</v>
      </c>
      <c r="AO290" s="28" t="s">
        <v>136</v>
      </c>
      <c r="AP290" s="25" t="s">
        <v>128</v>
      </c>
      <c r="AQ290" s="28" t="s">
        <v>3279</v>
      </c>
      <c r="AR290" s="28" t="s">
        <v>1955</v>
      </c>
      <c r="AS290" s="28" t="s">
        <v>1956</v>
      </c>
      <c r="AT290" s="23" t="s">
        <v>3052</v>
      </c>
      <c r="AU290" s="23" t="s">
        <v>35</v>
      </c>
      <c r="AV290" s="25" t="s">
        <v>109</v>
      </c>
      <c r="AW290" s="25" t="s">
        <v>128</v>
      </c>
      <c r="AX290" s="25" t="s">
        <v>128</v>
      </c>
      <c r="AY290" s="25" t="s">
        <v>128</v>
      </c>
      <c r="AZ290" s="25" t="s">
        <v>128</v>
      </c>
      <c r="BA290" s="25" t="s">
        <v>128</v>
      </c>
      <c r="BB290" s="25" t="s">
        <v>128</v>
      </c>
      <c r="BC290" s="25" t="s">
        <v>128</v>
      </c>
      <c r="BD290" s="25" t="s">
        <v>128</v>
      </c>
      <c r="BE290" s="25" t="s">
        <v>128</v>
      </c>
      <c r="BF290" s="25" t="s">
        <v>128</v>
      </c>
      <c r="BG290" s="25" t="s">
        <v>109</v>
      </c>
      <c r="BH290" s="25" t="s">
        <v>113</v>
      </c>
      <c r="BI290" s="23" t="s">
        <v>128</v>
      </c>
      <c r="BJ290" t="s">
        <v>1277</v>
      </c>
      <c r="BK290" s="23" t="s">
        <v>879</v>
      </c>
      <c r="BL290" s="23"/>
    </row>
    <row r="291" spans="1:64" ht="15">
      <c r="A291" s="28">
        <v>445</v>
      </c>
      <c r="B291" s="23" t="s">
        <v>880</v>
      </c>
      <c r="C291" s="28" t="s">
        <v>1667</v>
      </c>
      <c r="D291" s="27" t="s">
        <v>873</v>
      </c>
      <c r="E291" s="42" t="s">
        <v>113</v>
      </c>
      <c r="F291" s="25" t="s">
        <v>109</v>
      </c>
      <c r="G291" s="25" t="s">
        <v>109</v>
      </c>
      <c r="H291" s="25" t="s">
        <v>128</v>
      </c>
      <c r="I291" s="29" t="s">
        <v>1930</v>
      </c>
      <c r="J291" s="43" t="s">
        <v>1375</v>
      </c>
      <c r="K291" s="27" t="s">
        <v>23</v>
      </c>
      <c r="L291" s="29">
        <v>1.0169999999999999</v>
      </c>
      <c r="M291" s="29">
        <v>1.85</v>
      </c>
      <c r="N291" s="29">
        <v>320.73195199674859</v>
      </c>
      <c r="O291" s="30">
        <v>7.875</v>
      </c>
      <c r="P291" s="27" t="s">
        <v>126</v>
      </c>
      <c r="Q291" s="31">
        <v>2</v>
      </c>
      <c r="R291" s="25" t="s">
        <v>4434</v>
      </c>
      <c r="S291" s="25" t="s">
        <v>109</v>
      </c>
      <c r="T291" s="25" t="s">
        <v>3086</v>
      </c>
      <c r="U291" s="25" t="s">
        <v>128</v>
      </c>
      <c r="V291" s="23" t="s">
        <v>8</v>
      </c>
      <c r="W291" s="23" t="s">
        <v>1379</v>
      </c>
      <c r="X291" s="23" t="s">
        <v>8</v>
      </c>
      <c r="Y291" s="23" t="s">
        <v>1301</v>
      </c>
      <c r="Z291" s="23" t="s">
        <v>113</v>
      </c>
      <c r="AA291" s="23" t="s">
        <v>107</v>
      </c>
      <c r="AB291" s="23" t="s">
        <v>113</v>
      </c>
      <c r="AC291" s="25" t="s">
        <v>113</v>
      </c>
      <c r="AD291" s="32">
        <v>500000000</v>
      </c>
      <c r="AE291" s="33">
        <f>VLOOKUP(J291,Library!A:B,2,0)</f>
        <v>3</v>
      </c>
      <c r="AF291" s="33">
        <f>VLOOKUP(J291,Library!A:G,7,0)</f>
        <v>3</v>
      </c>
      <c r="AG291" s="28" t="str">
        <f>VLOOKUP(V291,Library!W:X,2,0)</f>
        <v>N/A</v>
      </c>
      <c r="AH291" s="28">
        <f>VLOOKUP(W291,Library!Y:Z,2,0)</f>
        <v>6</v>
      </c>
      <c r="AI291" s="28" t="str">
        <f>VLOOKUP(X291,Library!AA:AB,2,0)</f>
        <v>N/A</v>
      </c>
      <c r="AJ291" s="33">
        <f>IF(MAX(AG291,AH291,AI291)=0,VLOOKUP(I291,Library!$J:$P,7,0),MAX(AG291,AH291,AI291))</f>
        <v>6</v>
      </c>
      <c r="AK291" s="33">
        <f t="shared" si="18"/>
        <v>5</v>
      </c>
      <c r="AL291" s="33">
        <f>VLOOKUP(AA291,Library!T:U,2,0)</f>
        <v>1</v>
      </c>
      <c r="AM291" s="34">
        <f t="shared" si="19"/>
        <v>3.8499999999999996</v>
      </c>
      <c r="AN291" s="33">
        <f t="shared" si="20"/>
        <v>5</v>
      </c>
      <c r="AO291" s="28" t="s">
        <v>173</v>
      </c>
      <c r="AP291" s="25" t="s">
        <v>128</v>
      </c>
      <c r="AQ291" s="28" t="s">
        <v>3279</v>
      </c>
      <c r="AR291" s="28" t="s">
        <v>1955</v>
      </c>
      <c r="AS291" s="28" t="s">
        <v>1956</v>
      </c>
      <c r="AT291" s="23" t="s">
        <v>2799</v>
      </c>
      <c r="AU291" s="23" t="s">
        <v>130</v>
      </c>
      <c r="AV291" s="25" t="s">
        <v>128</v>
      </c>
      <c r="AW291" s="25" t="s">
        <v>128</v>
      </c>
      <c r="AX291" s="25" t="s">
        <v>128</v>
      </c>
      <c r="AY291" s="25" t="s">
        <v>128</v>
      </c>
      <c r="AZ291" s="25" t="s">
        <v>128</v>
      </c>
      <c r="BA291" s="25" t="s">
        <v>109</v>
      </c>
      <c r="BB291" s="25" t="s">
        <v>109</v>
      </c>
      <c r="BC291" s="25" t="s">
        <v>109</v>
      </c>
      <c r="BD291" s="25" t="s">
        <v>109</v>
      </c>
      <c r="BE291" s="25" t="s">
        <v>128</v>
      </c>
      <c r="BF291" s="25" t="s">
        <v>128</v>
      </c>
      <c r="BG291" s="25" t="s">
        <v>128</v>
      </c>
      <c r="BH291" s="25" t="s">
        <v>113</v>
      </c>
      <c r="BI291" s="23" t="s">
        <v>128</v>
      </c>
      <c r="BJ291" t="s">
        <v>1277</v>
      </c>
      <c r="BK291" s="23" t="s">
        <v>880</v>
      </c>
      <c r="BL291" s="23"/>
    </row>
    <row r="292" spans="1:64" ht="15">
      <c r="A292" s="28">
        <v>446</v>
      </c>
      <c r="B292" s="23" t="s">
        <v>881</v>
      </c>
      <c r="C292" s="28" t="s">
        <v>1668</v>
      </c>
      <c r="D292" s="27" t="s">
        <v>3611</v>
      </c>
      <c r="E292" s="42" t="s">
        <v>113</v>
      </c>
      <c r="F292" s="25" t="s">
        <v>109</v>
      </c>
      <c r="G292" s="25" t="s">
        <v>109</v>
      </c>
      <c r="H292" s="25" t="s">
        <v>128</v>
      </c>
      <c r="I292" s="29" t="s">
        <v>2490</v>
      </c>
      <c r="J292" s="43" t="s">
        <v>1376</v>
      </c>
      <c r="K292" s="27" t="s">
        <v>23</v>
      </c>
      <c r="L292" s="29">
        <v>99.933999999999997</v>
      </c>
      <c r="M292" s="29">
        <v>99.962999999999994</v>
      </c>
      <c r="N292" s="29">
        <v>5.1978259207150028</v>
      </c>
      <c r="O292" s="30">
        <v>5.125</v>
      </c>
      <c r="P292" s="27" t="s">
        <v>106</v>
      </c>
      <c r="Q292" s="31">
        <v>2</v>
      </c>
      <c r="R292" s="25" t="s">
        <v>2864</v>
      </c>
      <c r="S292" s="25" t="s">
        <v>109</v>
      </c>
      <c r="T292" s="25" t="s">
        <v>2979</v>
      </c>
      <c r="U292" s="25" t="s">
        <v>128</v>
      </c>
      <c r="V292" s="23" t="s">
        <v>8</v>
      </c>
      <c r="W292" s="23" t="s">
        <v>1240</v>
      </c>
      <c r="X292" s="23" t="s">
        <v>8</v>
      </c>
      <c r="Y292" s="23" t="s">
        <v>2615</v>
      </c>
      <c r="Z292" s="23" t="s">
        <v>1291</v>
      </c>
      <c r="AA292" s="23" t="s">
        <v>107</v>
      </c>
      <c r="AB292" s="23" t="s">
        <v>2864</v>
      </c>
      <c r="AC292" s="25">
        <v>0.29315068493150687</v>
      </c>
      <c r="AD292" s="32">
        <v>500000000</v>
      </c>
      <c r="AE292" s="33">
        <f>VLOOKUP(J292,Library!A:B,2,0)</f>
        <v>3</v>
      </c>
      <c r="AF292" s="33">
        <f>VLOOKUP(J292,Library!A:G,7,0)</f>
        <v>3</v>
      </c>
      <c r="AG292" s="28" t="str">
        <f>VLOOKUP(V292,Library!W:X,2,0)</f>
        <v>N/A</v>
      </c>
      <c r="AH292" s="28">
        <f>VLOOKUP(W292,Library!Y:Z,2,0)</f>
        <v>6</v>
      </c>
      <c r="AI292" s="28" t="str">
        <f>VLOOKUP(X292,Library!AA:AB,2,0)</f>
        <v>N/A</v>
      </c>
      <c r="AJ292" s="33">
        <f>IF(MAX(AG292,AH292,AI292)=0,VLOOKUP(I292,Library!$J:$P,7,0),MAX(AG292,AH292,AI292))</f>
        <v>6</v>
      </c>
      <c r="AK292" s="33">
        <f t="shared" si="18"/>
        <v>2</v>
      </c>
      <c r="AL292" s="33">
        <f>VLOOKUP(AA292,Library!T:U,2,0)</f>
        <v>1</v>
      </c>
      <c r="AM292" s="34">
        <f t="shared" si="19"/>
        <v>3.55</v>
      </c>
      <c r="AN292" s="33">
        <f t="shared" si="20"/>
        <v>4</v>
      </c>
      <c r="AO292" s="28" t="s">
        <v>136</v>
      </c>
      <c r="AP292" s="25" t="s">
        <v>128</v>
      </c>
      <c r="AQ292" s="28" t="s">
        <v>3286</v>
      </c>
      <c r="AR292" s="28" t="s">
        <v>3287</v>
      </c>
      <c r="AS292" s="28" t="s">
        <v>2335</v>
      </c>
      <c r="AT292" s="23" t="s">
        <v>3288</v>
      </c>
      <c r="AU292" s="23" t="s">
        <v>35</v>
      </c>
      <c r="AV292" s="25" t="s">
        <v>128</v>
      </c>
      <c r="AW292" s="25" t="s">
        <v>128</v>
      </c>
      <c r="AX292" s="25" t="s">
        <v>128</v>
      </c>
      <c r="AY292" s="25" t="s">
        <v>128</v>
      </c>
      <c r="AZ292" s="25" t="s">
        <v>128</v>
      </c>
      <c r="BA292" s="25" t="s">
        <v>128</v>
      </c>
      <c r="BB292" s="25" t="s">
        <v>128</v>
      </c>
      <c r="BC292" s="25" t="s">
        <v>128</v>
      </c>
      <c r="BD292" s="25" t="s">
        <v>128</v>
      </c>
      <c r="BE292" s="25" t="s">
        <v>128</v>
      </c>
      <c r="BF292" s="25" t="s">
        <v>128</v>
      </c>
      <c r="BG292" s="25" t="s">
        <v>109</v>
      </c>
      <c r="BH292" s="25" t="s">
        <v>113</v>
      </c>
      <c r="BI292" s="23" t="s">
        <v>128</v>
      </c>
      <c r="BJ292" t="s">
        <v>1277</v>
      </c>
      <c r="BK292" s="23" t="s">
        <v>881</v>
      </c>
      <c r="BL292" s="23"/>
    </row>
    <row r="293" spans="1:64" ht="15">
      <c r="A293" s="28">
        <v>447</v>
      </c>
      <c r="B293" s="23" t="s">
        <v>882</v>
      </c>
      <c r="C293" s="28" t="s">
        <v>1669</v>
      </c>
      <c r="D293" s="27" t="s">
        <v>3612</v>
      </c>
      <c r="E293" s="42" t="s">
        <v>49</v>
      </c>
      <c r="F293" s="25" t="s">
        <v>109</v>
      </c>
      <c r="G293" s="25" t="s">
        <v>109</v>
      </c>
      <c r="H293" s="25" t="s">
        <v>128</v>
      </c>
      <c r="I293" s="29" t="s">
        <v>2491</v>
      </c>
      <c r="J293" s="43" t="s">
        <v>1376</v>
      </c>
      <c r="K293" s="27" t="s">
        <v>23</v>
      </c>
      <c r="L293" s="29" t="s">
        <v>3599</v>
      </c>
      <c r="M293" s="29" t="s">
        <v>3599</v>
      </c>
      <c r="N293" s="29" t="s">
        <v>3599</v>
      </c>
      <c r="O293" s="30">
        <v>6.75</v>
      </c>
      <c r="P293" s="27" t="s">
        <v>1899</v>
      </c>
      <c r="Q293" s="31">
        <v>2</v>
      </c>
      <c r="R293" s="25" t="s">
        <v>113</v>
      </c>
      <c r="S293" s="25" t="s">
        <v>109</v>
      </c>
      <c r="T293" s="25" t="s">
        <v>113</v>
      </c>
      <c r="U293" s="25" t="s">
        <v>128</v>
      </c>
      <c r="V293" s="23" t="s">
        <v>1191</v>
      </c>
      <c r="W293" s="23" t="s">
        <v>1251</v>
      </c>
      <c r="X293" s="23" t="s">
        <v>1252</v>
      </c>
      <c r="Y293" s="23" t="s">
        <v>2615</v>
      </c>
      <c r="Z293" s="23" t="s">
        <v>1291</v>
      </c>
      <c r="AA293" s="23" t="s">
        <v>107</v>
      </c>
      <c r="AB293" s="23" t="s">
        <v>2865</v>
      </c>
      <c r="AC293" s="25">
        <v>-0.57260273972602738</v>
      </c>
      <c r="AD293" s="32">
        <v>550000000</v>
      </c>
      <c r="AE293" s="33">
        <f>VLOOKUP(J293,Library!A:B,2,0)</f>
        <v>3</v>
      </c>
      <c r="AF293" s="33">
        <f>VLOOKUP(J293,Library!A:G,7,0)</f>
        <v>3</v>
      </c>
      <c r="AG293" s="28" t="str">
        <f>VLOOKUP(V293,Library!W:X,2,0)</f>
        <v>N/A</v>
      </c>
      <c r="AH293" s="28" t="str">
        <f>VLOOKUP(W293,Library!Y:Z,2,0)</f>
        <v>N/A</v>
      </c>
      <c r="AI293" s="28" t="str">
        <f>VLOOKUP(X293,Library!AA:AB,2,0)</f>
        <v>N/A</v>
      </c>
      <c r="AJ293" s="33">
        <f>IF(MAX(AG293,AH293,AI293)=0,VLOOKUP(I293,Library!$J:$P,7,0),MAX(AG293,AH293,AI293))</f>
        <v>7</v>
      </c>
      <c r="AK293" s="33" t="str">
        <f t="shared" si="18"/>
        <v/>
      </c>
      <c r="AL293" s="33">
        <f>VLOOKUP(AA293,Library!T:U,2,0)</f>
        <v>1</v>
      </c>
      <c r="AM293" s="34" t="e">
        <f t="shared" si="19"/>
        <v>#VALUE!</v>
      </c>
      <c r="AN293" s="33" t="e">
        <f t="shared" si="20"/>
        <v>#VALUE!</v>
      </c>
      <c r="AO293" s="28" t="s">
        <v>136</v>
      </c>
      <c r="AP293" s="25" t="s">
        <v>128</v>
      </c>
      <c r="AQ293" s="28" t="s">
        <v>3289</v>
      </c>
      <c r="AR293" s="28" t="s">
        <v>113</v>
      </c>
      <c r="AS293" s="28" t="s">
        <v>4465</v>
      </c>
      <c r="AT293" s="23" t="s">
        <v>3290</v>
      </c>
      <c r="AU293" s="23" t="s">
        <v>35</v>
      </c>
      <c r="AV293" s="25" t="s">
        <v>109</v>
      </c>
      <c r="AW293" s="25" t="s">
        <v>128</v>
      </c>
      <c r="AX293" s="25" t="s">
        <v>128</v>
      </c>
      <c r="AY293" s="25" t="s">
        <v>128</v>
      </c>
      <c r="AZ293" s="25" t="s">
        <v>128</v>
      </c>
      <c r="BA293" s="25" t="s">
        <v>128</v>
      </c>
      <c r="BB293" s="25" t="s">
        <v>128</v>
      </c>
      <c r="BC293" s="25" t="s">
        <v>128</v>
      </c>
      <c r="BD293" s="25" t="s">
        <v>128</v>
      </c>
      <c r="BE293" s="25" t="s">
        <v>128</v>
      </c>
      <c r="BF293" s="25" t="s">
        <v>128</v>
      </c>
      <c r="BG293" s="25" t="s">
        <v>109</v>
      </c>
      <c r="BH293" s="25" t="s">
        <v>113</v>
      </c>
      <c r="BI293" s="23" t="s">
        <v>128</v>
      </c>
      <c r="BJ293" t="s">
        <v>1277</v>
      </c>
      <c r="BK293" s="23" t="s">
        <v>882</v>
      </c>
      <c r="BL293" s="23"/>
    </row>
    <row r="294" spans="1:64" ht="15">
      <c r="A294" s="28">
        <v>448</v>
      </c>
      <c r="B294" s="23" t="s">
        <v>883</v>
      </c>
      <c r="C294" s="28" t="s">
        <v>1670</v>
      </c>
      <c r="D294" s="27" t="s">
        <v>3612</v>
      </c>
      <c r="E294" s="42" t="s">
        <v>49</v>
      </c>
      <c r="F294" s="25" t="s">
        <v>109</v>
      </c>
      <c r="G294" s="25" t="s">
        <v>109</v>
      </c>
      <c r="H294" s="25" t="s">
        <v>128</v>
      </c>
      <c r="I294" s="29" t="s">
        <v>2491</v>
      </c>
      <c r="J294" s="43" t="s">
        <v>1376</v>
      </c>
      <c r="K294" s="27" t="s">
        <v>23</v>
      </c>
      <c r="L294" s="29" t="s">
        <v>3599</v>
      </c>
      <c r="M294" s="29" t="s">
        <v>3599</v>
      </c>
      <c r="N294" s="29" t="s">
        <v>3599</v>
      </c>
      <c r="O294" s="30">
        <v>6.2</v>
      </c>
      <c r="P294" s="27" t="s">
        <v>1899</v>
      </c>
      <c r="Q294" s="31">
        <v>2</v>
      </c>
      <c r="R294" s="25" t="s">
        <v>113</v>
      </c>
      <c r="S294" s="25" t="s">
        <v>109</v>
      </c>
      <c r="T294" s="25" t="s">
        <v>113</v>
      </c>
      <c r="U294" s="25" t="s">
        <v>128</v>
      </c>
      <c r="V294" s="23" t="s">
        <v>1191</v>
      </c>
      <c r="W294" s="23" t="s">
        <v>1251</v>
      </c>
      <c r="X294" s="23" t="s">
        <v>1252</v>
      </c>
      <c r="Y294" s="23" t="s">
        <v>2615</v>
      </c>
      <c r="Z294" s="23" t="s">
        <v>1291</v>
      </c>
      <c r="AA294" s="23" t="s">
        <v>107</v>
      </c>
      <c r="AB294" s="23" t="s">
        <v>2866</v>
      </c>
      <c r="AC294" s="25">
        <v>0.13150684931506848</v>
      </c>
      <c r="AD294" s="32">
        <v>450000000</v>
      </c>
      <c r="AE294" s="33">
        <f>VLOOKUP(J294,Library!A:B,2,0)</f>
        <v>3</v>
      </c>
      <c r="AF294" s="33">
        <f>VLOOKUP(J294,Library!A:G,7,0)</f>
        <v>3</v>
      </c>
      <c r="AG294" s="28" t="str">
        <f>VLOOKUP(V294,Library!W:X,2,0)</f>
        <v>N/A</v>
      </c>
      <c r="AH294" s="28" t="str">
        <f>VLOOKUP(W294,Library!Y:Z,2,0)</f>
        <v>N/A</v>
      </c>
      <c r="AI294" s="28" t="str">
        <f>VLOOKUP(X294,Library!AA:AB,2,0)</f>
        <v>N/A</v>
      </c>
      <c r="AJ294" s="33">
        <f>IF(MAX(AG294,AH294,AI294)=0,VLOOKUP(I294,Library!$J:$P,7,0),MAX(AG294,AH294,AI294))</f>
        <v>7</v>
      </c>
      <c r="AK294" s="33">
        <f t="shared" si="18"/>
        <v>2</v>
      </c>
      <c r="AL294" s="33">
        <f>VLOOKUP(AA294,Library!T:U,2,0)</f>
        <v>1</v>
      </c>
      <c r="AM294" s="34">
        <f t="shared" si="19"/>
        <v>3.8</v>
      </c>
      <c r="AN294" s="33">
        <f t="shared" si="20"/>
        <v>5</v>
      </c>
      <c r="AO294" s="28" t="s">
        <v>136</v>
      </c>
      <c r="AP294" s="25" t="s">
        <v>128</v>
      </c>
      <c r="AQ294" s="28" t="s">
        <v>3289</v>
      </c>
      <c r="AR294" s="28" t="s">
        <v>113</v>
      </c>
      <c r="AS294" s="28" t="s">
        <v>4465</v>
      </c>
      <c r="AT294" s="23" t="s">
        <v>3291</v>
      </c>
      <c r="AU294" s="23" t="s">
        <v>35</v>
      </c>
      <c r="AV294" s="25" t="s">
        <v>109</v>
      </c>
      <c r="AW294" s="25" t="s">
        <v>128</v>
      </c>
      <c r="AX294" s="25" t="s">
        <v>128</v>
      </c>
      <c r="AY294" s="25" t="s">
        <v>128</v>
      </c>
      <c r="AZ294" s="25" t="s">
        <v>128</v>
      </c>
      <c r="BA294" s="25" t="s">
        <v>128</v>
      </c>
      <c r="BB294" s="25" t="s">
        <v>128</v>
      </c>
      <c r="BC294" s="25" t="s">
        <v>128</v>
      </c>
      <c r="BD294" s="25" t="s">
        <v>128</v>
      </c>
      <c r="BE294" s="25" t="s">
        <v>128</v>
      </c>
      <c r="BF294" s="25" t="s">
        <v>128</v>
      </c>
      <c r="BG294" s="25" t="s">
        <v>109</v>
      </c>
      <c r="BH294" s="25" t="s">
        <v>113</v>
      </c>
      <c r="BI294" s="23" t="s">
        <v>128</v>
      </c>
      <c r="BJ294" t="s">
        <v>1277</v>
      </c>
      <c r="BK294" s="23" t="s">
        <v>883</v>
      </c>
      <c r="BL294" s="23"/>
    </row>
    <row r="295" spans="1:64" ht="15">
      <c r="A295" s="28">
        <v>449</v>
      </c>
      <c r="B295" s="23" t="s">
        <v>884</v>
      </c>
      <c r="C295" s="28" t="s">
        <v>1671</v>
      </c>
      <c r="D295" s="27" t="s">
        <v>3612</v>
      </c>
      <c r="E295" s="42" t="s">
        <v>49</v>
      </c>
      <c r="F295" s="25" t="s">
        <v>109</v>
      </c>
      <c r="G295" s="25" t="s">
        <v>109</v>
      </c>
      <c r="H295" s="25" t="s">
        <v>128</v>
      </c>
      <c r="I295" s="29" t="s">
        <v>2491</v>
      </c>
      <c r="J295" s="43" t="s">
        <v>1376</v>
      </c>
      <c r="K295" s="27" t="s">
        <v>23</v>
      </c>
      <c r="L295" s="29" t="s">
        <v>3599</v>
      </c>
      <c r="M295" s="29" t="s">
        <v>3599</v>
      </c>
      <c r="N295" s="29" t="s">
        <v>3599</v>
      </c>
      <c r="O295" s="30">
        <v>5.75</v>
      </c>
      <c r="P295" s="27" t="s">
        <v>1899</v>
      </c>
      <c r="Q295" s="31">
        <v>2</v>
      </c>
      <c r="R295" s="25" t="s">
        <v>113</v>
      </c>
      <c r="S295" s="25" t="s">
        <v>109</v>
      </c>
      <c r="T295" s="25" t="s">
        <v>113</v>
      </c>
      <c r="U295" s="25" t="s">
        <v>128</v>
      </c>
      <c r="V295" s="23" t="s">
        <v>1191</v>
      </c>
      <c r="W295" s="23" t="s">
        <v>1251</v>
      </c>
      <c r="X295" s="23" t="s">
        <v>1252</v>
      </c>
      <c r="Y295" s="23" t="s">
        <v>2615</v>
      </c>
      <c r="Z295" s="23" t="s">
        <v>1291</v>
      </c>
      <c r="AA295" s="23" t="s">
        <v>107</v>
      </c>
      <c r="AB295" s="23" t="s">
        <v>191</v>
      </c>
      <c r="AC295" s="25">
        <v>0.94794520547945205</v>
      </c>
      <c r="AD295" s="32">
        <v>350000000</v>
      </c>
      <c r="AE295" s="33">
        <f>VLOOKUP(J295,Library!A:B,2,0)</f>
        <v>3</v>
      </c>
      <c r="AF295" s="33">
        <f>VLOOKUP(J295,Library!A:G,7,0)</f>
        <v>3</v>
      </c>
      <c r="AG295" s="28" t="str">
        <f>VLOOKUP(V295,Library!W:X,2,0)</f>
        <v>N/A</v>
      </c>
      <c r="AH295" s="28" t="str">
        <f>VLOOKUP(W295,Library!Y:Z,2,0)</f>
        <v>N/A</v>
      </c>
      <c r="AI295" s="28" t="str">
        <f>VLOOKUP(X295,Library!AA:AB,2,0)</f>
        <v>N/A</v>
      </c>
      <c r="AJ295" s="33">
        <f>IF(MAX(AG295,AH295,AI295)=0,VLOOKUP(I295,Library!$J:$P,7,0),MAX(AG295,AH295,AI295))</f>
        <v>7</v>
      </c>
      <c r="AK295" s="33">
        <f t="shared" ref="AK295:AK350" si="21">IF(AND(AC295&gt;=0,AC295&lt;=1),2,IF(AND(AC295&gt;1,AC295&lt;=5),3,IF(AND(AC295&gt;5,AC295&lt;=10),4,IF(OR(AC295&gt;10,AC295=""),5,""))))</f>
        <v>2</v>
      </c>
      <c r="AL295" s="33">
        <f>VLOOKUP(AA295,Library!T:U,2,0)</f>
        <v>1</v>
      </c>
      <c r="AM295" s="34">
        <f t="shared" ref="AM295:AM350" si="22">AE295*0.35+AF295*0.25+AJ295*0.25+AK295*0.1+AL295*0.05</f>
        <v>3.8</v>
      </c>
      <c r="AN295" s="33">
        <f t="shared" ref="AN295:AN350" si="23">IF(AND(AM295&gt;=1,AM295&lt;=1.45),1,IF(AND(AM295&gt;1.45,AM295&lt;=2.1),2,IF(AND(AM295&gt;2.1,AM295&lt;=2.95),3,IF(AND(AM295&gt;2.95,AM295&lt;=3.65),4,IF(AND(AM295&gt;3.65,AM295&lt;=5),5,"")))))</f>
        <v>5</v>
      </c>
      <c r="AO295" s="28" t="s">
        <v>136</v>
      </c>
      <c r="AP295" s="25" t="s">
        <v>128</v>
      </c>
      <c r="AQ295" s="28" t="s">
        <v>3289</v>
      </c>
      <c r="AR295" s="28" t="s">
        <v>113</v>
      </c>
      <c r="AS295" s="28" t="s">
        <v>4465</v>
      </c>
      <c r="AT295" s="23" t="s">
        <v>2867</v>
      </c>
      <c r="AU295" s="23" t="s">
        <v>35</v>
      </c>
      <c r="AV295" s="25" t="s">
        <v>109</v>
      </c>
      <c r="AW295" s="25" t="s">
        <v>128</v>
      </c>
      <c r="AX295" s="25" t="s">
        <v>128</v>
      </c>
      <c r="AY295" s="25" t="s">
        <v>128</v>
      </c>
      <c r="AZ295" s="25" t="s">
        <v>128</v>
      </c>
      <c r="BA295" s="25" t="s">
        <v>128</v>
      </c>
      <c r="BB295" s="25" t="s">
        <v>128</v>
      </c>
      <c r="BC295" s="25" t="s">
        <v>128</v>
      </c>
      <c r="BD295" s="25" t="s">
        <v>128</v>
      </c>
      <c r="BE295" s="25" t="s">
        <v>128</v>
      </c>
      <c r="BF295" s="25" t="s">
        <v>128</v>
      </c>
      <c r="BG295" s="25" t="s">
        <v>109</v>
      </c>
      <c r="BH295" s="25" t="s">
        <v>113</v>
      </c>
      <c r="BI295" s="23" t="s">
        <v>128</v>
      </c>
      <c r="BJ295" t="s">
        <v>1277</v>
      </c>
      <c r="BK295" s="23" t="s">
        <v>884</v>
      </c>
      <c r="BL295" s="23"/>
    </row>
    <row r="296" spans="1:64" ht="15">
      <c r="A296" s="28">
        <v>450</v>
      </c>
      <c r="B296" s="23" t="s">
        <v>886</v>
      </c>
      <c r="C296" s="28" t="s">
        <v>1672</v>
      </c>
      <c r="D296" s="27" t="s">
        <v>885</v>
      </c>
      <c r="E296" s="42" t="s">
        <v>49</v>
      </c>
      <c r="F296" s="25" t="s">
        <v>109</v>
      </c>
      <c r="G296" s="25" t="s">
        <v>109</v>
      </c>
      <c r="H296" s="25" t="s">
        <v>128</v>
      </c>
      <c r="I296" s="29" t="s">
        <v>2492</v>
      </c>
      <c r="J296" s="43" t="s">
        <v>1376</v>
      </c>
      <c r="K296" s="27" t="s">
        <v>23</v>
      </c>
      <c r="L296" s="29">
        <v>10.103999999999999</v>
      </c>
      <c r="M296" s="29">
        <v>10.926</v>
      </c>
      <c r="N296" s="29">
        <v>52.62676185246201</v>
      </c>
      <c r="O296" s="30">
        <v>5.75</v>
      </c>
      <c r="P296" s="27" t="s">
        <v>1899</v>
      </c>
      <c r="Q296" s="31">
        <v>2</v>
      </c>
      <c r="R296" s="25" t="s">
        <v>113</v>
      </c>
      <c r="S296" s="25" t="s">
        <v>109</v>
      </c>
      <c r="T296" s="25" t="s">
        <v>113</v>
      </c>
      <c r="U296" s="25" t="s">
        <v>128</v>
      </c>
      <c r="V296" s="23" t="s">
        <v>8</v>
      </c>
      <c r="W296" s="23" t="s">
        <v>8</v>
      </c>
      <c r="X296" s="23" t="s">
        <v>1252</v>
      </c>
      <c r="Y296" s="23" t="s">
        <v>1301</v>
      </c>
      <c r="Z296" s="23" t="s">
        <v>1291</v>
      </c>
      <c r="AA296" s="23" t="s">
        <v>107</v>
      </c>
      <c r="AB296" s="23" t="s">
        <v>2867</v>
      </c>
      <c r="AC296" s="25">
        <v>-1.0520547945205478</v>
      </c>
      <c r="AD296" s="32">
        <v>300000000</v>
      </c>
      <c r="AE296" s="33">
        <f>VLOOKUP(J296,Library!A:B,2,0)</f>
        <v>3</v>
      </c>
      <c r="AF296" s="33">
        <f>VLOOKUP(J296,Library!A:G,7,0)</f>
        <v>3</v>
      </c>
      <c r="AG296" s="28" t="str">
        <f>VLOOKUP(V296,Library!W:X,2,0)</f>
        <v>N/A</v>
      </c>
      <c r="AH296" s="28" t="str">
        <f>VLOOKUP(W296,Library!Y:Z,2,0)</f>
        <v>N/A</v>
      </c>
      <c r="AI296" s="28" t="str">
        <f>VLOOKUP(X296,Library!AA:AB,2,0)</f>
        <v>N/A</v>
      </c>
      <c r="AJ296" s="33">
        <f>IF(MAX(AG296,AH296,AI296)=0,VLOOKUP(I296,Library!$J:$P,7,0),MAX(AG296,AH296,AI296))</f>
        <v>7</v>
      </c>
      <c r="AK296" s="33" t="str">
        <f t="shared" si="21"/>
        <v/>
      </c>
      <c r="AL296" s="33">
        <f>VLOOKUP(AA296,Library!T:U,2,0)</f>
        <v>1</v>
      </c>
      <c r="AM296" s="34" t="e">
        <f t="shared" si="22"/>
        <v>#VALUE!</v>
      </c>
      <c r="AN296" s="33" t="e">
        <f t="shared" si="23"/>
        <v>#VALUE!</v>
      </c>
      <c r="AO296" s="28" t="s">
        <v>136</v>
      </c>
      <c r="AP296" s="25" t="s">
        <v>128</v>
      </c>
      <c r="AQ296" s="28" t="s">
        <v>3292</v>
      </c>
      <c r="AR296" s="28" t="s">
        <v>3293</v>
      </c>
      <c r="AS296" s="28" t="s">
        <v>2180</v>
      </c>
      <c r="AT296" s="23" t="s">
        <v>3294</v>
      </c>
      <c r="AU296" s="23" t="s">
        <v>35</v>
      </c>
      <c r="AV296" s="25" t="s">
        <v>109</v>
      </c>
      <c r="AW296" s="25" t="s">
        <v>128</v>
      </c>
      <c r="AX296" s="25" t="s">
        <v>128</v>
      </c>
      <c r="AY296" s="25" t="s">
        <v>128</v>
      </c>
      <c r="AZ296" s="25" t="s">
        <v>128</v>
      </c>
      <c r="BA296" s="25" t="s">
        <v>128</v>
      </c>
      <c r="BB296" s="25" t="s">
        <v>128</v>
      </c>
      <c r="BC296" s="25" t="s">
        <v>128</v>
      </c>
      <c r="BD296" s="25" t="s">
        <v>128</v>
      </c>
      <c r="BE296" s="25" t="s">
        <v>128</v>
      </c>
      <c r="BF296" s="25" t="s">
        <v>128</v>
      </c>
      <c r="BG296" s="25" t="s">
        <v>109</v>
      </c>
      <c r="BH296" s="25" t="s">
        <v>113</v>
      </c>
      <c r="BI296" s="23" t="s">
        <v>128</v>
      </c>
      <c r="BJ296" t="s">
        <v>1277</v>
      </c>
      <c r="BK296" s="23" t="s">
        <v>886</v>
      </c>
      <c r="BL296" s="23"/>
    </row>
    <row r="297" spans="1:64" ht="15">
      <c r="A297" s="28">
        <v>451</v>
      </c>
      <c r="B297" s="23" t="s">
        <v>888</v>
      </c>
      <c r="C297" s="28" t="s">
        <v>1673</v>
      </c>
      <c r="D297" s="27" t="s">
        <v>887</v>
      </c>
      <c r="E297" s="42" t="s">
        <v>49</v>
      </c>
      <c r="F297" s="25" t="s">
        <v>109</v>
      </c>
      <c r="G297" s="25" t="s">
        <v>109</v>
      </c>
      <c r="H297" s="25" t="s">
        <v>128</v>
      </c>
      <c r="I297" s="29" t="s">
        <v>2492</v>
      </c>
      <c r="J297" s="43" t="s">
        <v>1376</v>
      </c>
      <c r="K297" s="27" t="s">
        <v>23</v>
      </c>
      <c r="L297" s="29">
        <v>10.132</v>
      </c>
      <c r="M297" s="29">
        <v>11.105</v>
      </c>
      <c r="N297" s="29">
        <v>38.271049076992341</v>
      </c>
      <c r="O297" s="30">
        <v>4.25</v>
      </c>
      <c r="P297" s="27" t="s">
        <v>1899</v>
      </c>
      <c r="Q297" s="31">
        <v>2</v>
      </c>
      <c r="R297" s="25" t="s">
        <v>113</v>
      </c>
      <c r="S297" s="25" t="s">
        <v>109</v>
      </c>
      <c r="T297" s="25" t="s">
        <v>113</v>
      </c>
      <c r="U297" s="25" t="s">
        <v>128</v>
      </c>
      <c r="V297" s="23" t="s">
        <v>8</v>
      </c>
      <c r="W297" s="23" t="s">
        <v>1251</v>
      </c>
      <c r="X297" s="23" t="s">
        <v>1252</v>
      </c>
      <c r="Y297" s="23" t="s">
        <v>1301</v>
      </c>
      <c r="Z297" s="23" t="s">
        <v>1291</v>
      </c>
      <c r="AA297" s="23" t="s">
        <v>107</v>
      </c>
      <c r="AB297" s="23" t="s">
        <v>2868</v>
      </c>
      <c r="AC297" s="25">
        <v>-0.56164383561643838</v>
      </c>
      <c r="AD297" s="32">
        <v>300000000</v>
      </c>
      <c r="AE297" s="33">
        <f>VLOOKUP(J297,Library!A:B,2,0)</f>
        <v>3</v>
      </c>
      <c r="AF297" s="33">
        <f>VLOOKUP(J297,Library!A:G,7,0)</f>
        <v>3</v>
      </c>
      <c r="AG297" s="28" t="str">
        <f>VLOOKUP(V297,Library!W:X,2,0)</f>
        <v>N/A</v>
      </c>
      <c r="AH297" s="28" t="str">
        <f>VLOOKUP(W297,Library!Y:Z,2,0)</f>
        <v>N/A</v>
      </c>
      <c r="AI297" s="28" t="str">
        <f>VLOOKUP(X297,Library!AA:AB,2,0)</f>
        <v>N/A</v>
      </c>
      <c r="AJ297" s="33">
        <f>IF(MAX(AG297,AH297,AI297)=0,VLOOKUP(I297,Library!$J:$P,7,0),MAX(AG297,AH297,AI297))</f>
        <v>7</v>
      </c>
      <c r="AK297" s="33" t="str">
        <f t="shared" si="21"/>
        <v/>
      </c>
      <c r="AL297" s="33">
        <f>VLOOKUP(AA297,Library!T:U,2,0)</f>
        <v>1</v>
      </c>
      <c r="AM297" s="34" t="e">
        <f t="shared" si="22"/>
        <v>#VALUE!</v>
      </c>
      <c r="AN297" s="33" t="e">
        <f t="shared" si="23"/>
        <v>#VALUE!</v>
      </c>
      <c r="AO297" s="28" t="s">
        <v>136</v>
      </c>
      <c r="AP297" s="25" t="s">
        <v>128</v>
      </c>
      <c r="AQ297" s="28" t="s">
        <v>3292</v>
      </c>
      <c r="AR297" s="28" t="s">
        <v>3293</v>
      </c>
      <c r="AS297" s="28" t="s">
        <v>2180</v>
      </c>
      <c r="AT297" s="23" t="s">
        <v>3295</v>
      </c>
      <c r="AU297" s="23" t="s">
        <v>35</v>
      </c>
      <c r="AV297" s="25" t="s">
        <v>109</v>
      </c>
      <c r="AW297" s="25" t="s">
        <v>128</v>
      </c>
      <c r="AX297" s="25" t="s">
        <v>128</v>
      </c>
      <c r="AY297" s="25" t="s">
        <v>128</v>
      </c>
      <c r="AZ297" s="25" t="s">
        <v>128</v>
      </c>
      <c r="BA297" s="25" t="s">
        <v>128</v>
      </c>
      <c r="BB297" s="25" t="s">
        <v>128</v>
      </c>
      <c r="BC297" s="25" t="s">
        <v>128</v>
      </c>
      <c r="BD297" s="25" t="s">
        <v>128</v>
      </c>
      <c r="BE297" s="25" t="s">
        <v>128</v>
      </c>
      <c r="BF297" s="25" t="s">
        <v>128</v>
      </c>
      <c r="BG297" s="25" t="s">
        <v>109</v>
      </c>
      <c r="BH297" s="25" t="s">
        <v>113</v>
      </c>
      <c r="BI297" s="23" t="s">
        <v>128</v>
      </c>
      <c r="BJ297" t="s">
        <v>1277</v>
      </c>
      <c r="BK297" s="23" t="s">
        <v>888</v>
      </c>
      <c r="BL297" s="23"/>
    </row>
    <row r="298" spans="1:64" ht="15">
      <c r="A298" s="28">
        <v>452</v>
      </c>
      <c r="B298" s="23" t="s">
        <v>889</v>
      </c>
      <c r="C298" s="28" t="s">
        <v>1674</v>
      </c>
      <c r="D298" s="27" t="s">
        <v>887</v>
      </c>
      <c r="E298" s="42" t="s">
        <v>49</v>
      </c>
      <c r="F298" s="25" t="s">
        <v>109</v>
      </c>
      <c r="G298" s="25" t="s">
        <v>109</v>
      </c>
      <c r="H298" s="25" t="s">
        <v>128</v>
      </c>
      <c r="I298" s="29" t="s">
        <v>2492</v>
      </c>
      <c r="J298" s="43" t="s">
        <v>1376</v>
      </c>
      <c r="K298" s="27" t="s">
        <v>23</v>
      </c>
      <c r="L298" s="29">
        <v>10.137</v>
      </c>
      <c r="M298" s="29">
        <v>10.867000000000001</v>
      </c>
      <c r="N298" s="29">
        <v>48.311401490751813</v>
      </c>
      <c r="O298" s="30">
        <v>5.25</v>
      </c>
      <c r="P298" s="27" t="s">
        <v>1899</v>
      </c>
      <c r="Q298" s="31">
        <v>2</v>
      </c>
      <c r="R298" s="25" t="s">
        <v>113</v>
      </c>
      <c r="S298" s="25" t="s">
        <v>109</v>
      </c>
      <c r="T298" s="25" t="s">
        <v>113</v>
      </c>
      <c r="U298" s="25" t="s">
        <v>128</v>
      </c>
      <c r="V298" s="23" t="s">
        <v>8</v>
      </c>
      <c r="W298" s="23" t="s">
        <v>8</v>
      </c>
      <c r="X298" s="23" t="s">
        <v>1252</v>
      </c>
      <c r="Y298" s="23" t="s">
        <v>1301</v>
      </c>
      <c r="Z298" s="23" t="s">
        <v>1291</v>
      </c>
      <c r="AA298" s="23" t="s">
        <v>107</v>
      </c>
      <c r="AB298" s="23" t="s">
        <v>2848</v>
      </c>
      <c r="AC298" s="25">
        <v>-0.29041095890410956</v>
      </c>
      <c r="AD298" s="32">
        <v>300000000</v>
      </c>
      <c r="AE298" s="33">
        <f>VLOOKUP(J298,Library!A:B,2,0)</f>
        <v>3</v>
      </c>
      <c r="AF298" s="33">
        <f>VLOOKUP(J298,Library!A:G,7,0)</f>
        <v>3</v>
      </c>
      <c r="AG298" s="28" t="str">
        <f>VLOOKUP(V298,Library!W:X,2,0)</f>
        <v>N/A</v>
      </c>
      <c r="AH298" s="28" t="str">
        <f>VLOOKUP(W298,Library!Y:Z,2,0)</f>
        <v>N/A</v>
      </c>
      <c r="AI298" s="28" t="str">
        <f>VLOOKUP(X298,Library!AA:AB,2,0)</f>
        <v>N/A</v>
      </c>
      <c r="AJ298" s="33">
        <f>IF(MAX(AG298,AH298,AI298)=0,VLOOKUP(I298,Library!$J:$P,7,0),MAX(AG298,AH298,AI298))</f>
        <v>7</v>
      </c>
      <c r="AK298" s="33" t="str">
        <f t="shared" si="21"/>
        <v/>
      </c>
      <c r="AL298" s="33">
        <f>VLOOKUP(AA298,Library!T:U,2,0)</f>
        <v>1</v>
      </c>
      <c r="AM298" s="34" t="e">
        <f t="shared" si="22"/>
        <v>#VALUE!</v>
      </c>
      <c r="AN298" s="33" t="e">
        <f t="shared" si="23"/>
        <v>#VALUE!</v>
      </c>
      <c r="AO298" s="28" t="s">
        <v>136</v>
      </c>
      <c r="AP298" s="25" t="s">
        <v>128</v>
      </c>
      <c r="AQ298" s="28" t="s">
        <v>3292</v>
      </c>
      <c r="AR298" s="28" t="s">
        <v>3293</v>
      </c>
      <c r="AS298" s="28" t="s">
        <v>2180</v>
      </c>
      <c r="AT298" s="23" t="s">
        <v>3063</v>
      </c>
      <c r="AU298" s="23" t="s">
        <v>35</v>
      </c>
      <c r="AV298" s="25" t="s">
        <v>109</v>
      </c>
      <c r="AW298" s="25" t="s">
        <v>128</v>
      </c>
      <c r="AX298" s="25" t="s">
        <v>128</v>
      </c>
      <c r="AY298" s="25" t="s">
        <v>128</v>
      </c>
      <c r="AZ298" s="25" t="s">
        <v>128</v>
      </c>
      <c r="BA298" s="25" t="s">
        <v>128</v>
      </c>
      <c r="BB298" s="25" t="s">
        <v>128</v>
      </c>
      <c r="BC298" s="25" t="s">
        <v>128</v>
      </c>
      <c r="BD298" s="25" t="s">
        <v>128</v>
      </c>
      <c r="BE298" s="25" t="s">
        <v>128</v>
      </c>
      <c r="BF298" s="25" t="s">
        <v>128</v>
      </c>
      <c r="BG298" s="25" t="s">
        <v>109</v>
      </c>
      <c r="BH298" s="25" t="s">
        <v>113</v>
      </c>
      <c r="BI298" s="23" t="s">
        <v>128</v>
      </c>
      <c r="BJ298" t="s">
        <v>1277</v>
      </c>
      <c r="BK298" s="23" t="s">
        <v>889</v>
      </c>
      <c r="BL298" s="23"/>
    </row>
    <row r="299" spans="1:64" ht="15">
      <c r="A299" s="28">
        <v>453</v>
      </c>
      <c r="B299" s="23" t="s">
        <v>890</v>
      </c>
      <c r="C299" s="28" t="s">
        <v>1675</v>
      </c>
      <c r="D299" s="27" t="s">
        <v>887</v>
      </c>
      <c r="E299" s="42" t="s">
        <v>49</v>
      </c>
      <c r="F299" s="25" t="s">
        <v>109</v>
      </c>
      <c r="G299" s="25" t="s">
        <v>109</v>
      </c>
      <c r="H299" s="25" t="s">
        <v>128</v>
      </c>
      <c r="I299" s="29" t="s">
        <v>2492</v>
      </c>
      <c r="J299" s="43" t="s">
        <v>1376</v>
      </c>
      <c r="K299" s="27" t="s">
        <v>23</v>
      </c>
      <c r="L299" s="29">
        <v>10.073</v>
      </c>
      <c r="M299" s="29">
        <v>10.919</v>
      </c>
      <c r="N299" s="29">
        <v>1932.2402764857011</v>
      </c>
      <c r="O299" s="30">
        <v>4.7</v>
      </c>
      <c r="P299" s="27" t="s">
        <v>1899</v>
      </c>
      <c r="Q299" s="31">
        <v>2</v>
      </c>
      <c r="R299" s="25" t="s">
        <v>2869</v>
      </c>
      <c r="S299" s="25" t="s">
        <v>109</v>
      </c>
      <c r="T299" s="25" t="s">
        <v>2979</v>
      </c>
      <c r="U299" s="25" t="s">
        <v>128</v>
      </c>
      <c r="V299" s="23" t="s">
        <v>8</v>
      </c>
      <c r="W299" s="23" t="s">
        <v>1251</v>
      </c>
      <c r="X299" s="23" t="s">
        <v>1252</v>
      </c>
      <c r="Y299" s="23" t="s">
        <v>1301</v>
      </c>
      <c r="Z299" s="23" t="s">
        <v>1291</v>
      </c>
      <c r="AA299" s="23" t="s">
        <v>107</v>
      </c>
      <c r="AB299" s="23" t="s">
        <v>2869</v>
      </c>
      <c r="AC299" s="25">
        <v>0.42191780821917807</v>
      </c>
      <c r="AD299" s="32">
        <v>300000000</v>
      </c>
      <c r="AE299" s="33">
        <f>VLOOKUP(J299,Library!A:B,2,0)</f>
        <v>3</v>
      </c>
      <c r="AF299" s="33">
        <f>VLOOKUP(J299,Library!A:G,7,0)</f>
        <v>3</v>
      </c>
      <c r="AG299" s="28" t="str">
        <f>VLOOKUP(V299,Library!W:X,2,0)</f>
        <v>N/A</v>
      </c>
      <c r="AH299" s="28" t="str">
        <f>VLOOKUP(W299,Library!Y:Z,2,0)</f>
        <v>N/A</v>
      </c>
      <c r="AI299" s="28" t="str">
        <f>VLOOKUP(X299,Library!AA:AB,2,0)</f>
        <v>N/A</v>
      </c>
      <c r="AJ299" s="33">
        <f>IF(MAX(AG299,AH299,AI299)=0,VLOOKUP(I299,Library!$J:$P,7,0),MAX(AG299,AH299,AI299))</f>
        <v>7</v>
      </c>
      <c r="AK299" s="33">
        <f t="shared" si="21"/>
        <v>2</v>
      </c>
      <c r="AL299" s="33">
        <f>VLOOKUP(AA299,Library!T:U,2,0)</f>
        <v>1</v>
      </c>
      <c r="AM299" s="34">
        <f t="shared" si="22"/>
        <v>3.8</v>
      </c>
      <c r="AN299" s="33">
        <f t="shared" si="23"/>
        <v>5</v>
      </c>
      <c r="AO299" s="28" t="s">
        <v>136</v>
      </c>
      <c r="AP299" s="25" t="s">
        <v>128</v>
      </c>
      <c r="AQ299" s="28" t="s">
        <v>3292</v>
      </c>
      <c r="AR299" s="28" t="s">
        <v>3293</v>
      </c>
      <c r="AS299" s="28" t="s">
        <v>2180</v>
      </c>
      <c r="AT299" s="23" t="s">
        <v>3296</v>
      </c>
      <c r="AU299" s="23" t="s">
        <v>35</v>
      </c>
      <c r="AV299" s="25" t="s">
        <v>109</v>
      </c>
      <c r="AW299" s="25" t="s">
        <v>128</v>
      </c>
      <c r="AX299" s="25" t="s">
        <v>128</v>
      </c>
      <c r="AY299" s="25" t="s">
        <v>128</v>
      </c>
      <c r="AZ299" s="25" t="s">
        <v>128</v>
      </c>
      <c r="BA299" s="25" t="s">
        <v>128</v>
      </c>
      <c r="BB299" s="25" t="s">
        <v>128</v>
      </c>
      <c r="BC299" s="25" t="s">
        <v>128</v>
      </c>
      <c r="BD299" s="25" t="s">
        <v>128</v>
      </c>
      <c r="BE299" s="25" t="s">
        <v>128</v>
      </c>
      <c r="BF299" s="25" t="s">
        <v>128</v>
      </c>
      <c r="BG299" s="25" t="s">
        <v>109</v>
      </c>
      <c r="BH299" s="25" t="s">
        <v>113</v>
      </c>
      <c r="BI299" s="23" t="s">
        <v>128</v>
      </c>
      <c r="BJ299" t="s">
        <v>1277</v>
      </c>
      <c r="BK299" s="23" t="s">
        <v>890</v>
      </c>
      <c r="BL299" s="23"/>
    </row>
    <row r="300" spans="1:64" ht="15">
      <c r="A300" s="28">
        <v>454</v>
      </c>
      <c r="B300" s="23" t="s">
        <v>891</v>
      </c>
      <c r="C300" s="28" t="s">
        <v>1676</v>
      </c>
      <c r="D300" s="27" t="s">
        <v>887</v>
      </c>
      <c r="E300" s="42" t="s">
        <v>49</v>
      </c>
      <c r="F300" s="25" t="s">
        <v>109</v>
      </c>
      <c r="G300" s="25" t="s">
        <v>109</v>
      </c>
      <c r="H300" s="25" t="s">
        <v>128</v>
      </c>
      <c r="I300" s="29" t="s">
        <v>2492</v>
      </c>
      <c r="J300" s="43" t="s">
        <v>1376</v>
      </c>
      <c r="K300" s="27" t="s">
        <v>23</v>
      </c>
      <c r="L300" s="29">
        <v>10.247</v>
      </c>
      <c r="M300" s="29">
        <v>10.996</v>
      </c>
      <c r="N300" s="29">
        <v>530.75969772014196</v>
      </c>
      <c r="O300" s="30">
        <v>4.8499999999999996</v>
      </c>
      <c r="P300" s="27" t="s">
        <v>1899</v>
      </c>
      <c r="Q300" s="31">
        <v>2</v>
      </c>
      <c r="R300" s="25" t="s">
        <v>265</v>
      </c>
      <c r="S300" s="25" t="s">
        <v>109</v>
      </c>
      <c r="T300" s="25" t="s">
        <v>2979</v>
      </c>
      <c r="U300" s="25" t="s">
        <v>128</v>
      </c>
      <c r="V300" s="23" t="s">
        <v>1191</v>
      </c>
      <c r="W300" s="23" t="s">
        <v>8</v>
      </c>
      <c r="X300" s="23" t="s">
        <v>8</v>
      </c>
      <c r="Y300" s="23" t="s">
        <v>1301</v>
      </c>
      <c r="Z300" s="23" t="s">
        <v>1291</v>
      </c>
      <c r="AA300" s="23" t="s">
        <v>107</v>
      </c>
      <c r="AB300" s="23" t="s">
        <v>2870</v>
      </c>
      <c r="AC300" s="25">
        <v>0.86301369863013699</v>
      </c>
      <c r="AD300" s="32">
        <v>300000000</v>
      </c>
      <c r="AE300" s="33">
        <f>VLOOKUP(J300,Library!A:B,2,0)</f>
        <v>3</v>
      </c>
      <c r="AF300" s="33">
        <f>VLOOKUP(J300,Library!A:G,7,0)</f>
        <v>3</v>
      </c>
      <c r="AG300" s="28" t="str">
        <f>VLOOKUP(V300,Library!W:X,2,0)</f>
        <v>N/A</v>
      </c>
      <c r="AH300" s="28" t="str">
        <f>VLOOKUP(W300,Library!Y:Z,2,0)</f>
        <v>N/A</v>
      </c>
      <c r="AI300" s="28" t="str">
        <f>VLOOKUP(X300,Library!AA:AB,2,0)</f>
        <v>N/A</v>
      </c>
      <c r="AJ300" s="33">
        <f>IF(MAX(AG300,AH300,AI300)=0,VLOOKUP(I300,Library!$J:$P,7,0),MAX(AG300,AH300,AI300))</f>
        <v>7</v>
      </c>
      <c r="AK300" s="33">
        <f t="shared" si="21"/>
        <v>2</v>
      </c>
      <c r="AL300" s="33">
        <f>VLOOKUP(AA300,Library!T:U,2,0)</f>
        <v>1</v>
      </c>
      <c r="AM300" s="34">
        <f t="shared" si="22"/>
        <v>3.8</v>
      </c>
      <c r="AN300" s="33">
        <f t="shared" si="23"/>
        <v>5</v>
      </c>
      <c r="AO300" s="28" t="s">
        <v>136</v>
      </c>
      <c r="AP300" s="25" t="s">
        <v>128</v>
      </c>
      <c r="AQ300" s="28" t="s">
        <v>3292</v>
      </c>
      <c r="AR300" s="28" t="s">
        <v>3293</v>
      </c>
      <c r="AS300" s="28" t="s">
        <v>2180</v>
      </c>
      <c r="AT300" s="23" t="s">
        <v>3000</v>
      </c>
      <c r="AU300" s="23" t="s">
        <v>35</v>
      </c>
      <c r="AV300" s="25" t="s">
        <v>109</v>
      </c>
      <c r="AW300" s="25" t="s">
        <v>128</v>
      </c>
      <c r="AX300" s="25" t="s">
        <v>128</v>
      </c>
      <c r="AY300" s="25" t="s">
        <v>128</v>
      </c>
      <c r="AZ300" s="25" t="s">
        <v>128</v>
      </c>
      <c r="BA300" s="25" t="s">
        <v>128</v>
      </c>
      <c r="BB300" s="25" t="s">
        <v>128</v>
      </c>
      <c r="BC300" s="25" t="s">
        <v>128</v>
      </c>
      <c r="BD300" s="25" t="s">
        <v>128</v>
      </c>
      <c r="BE300" s="25" t="s">
        <v>128</v>
      </c>
      <c r="BF300" s="25" t="s">
        <v>128</v>
      </c>
      <c r="BG300" s="25" t="s">
        <v>109</v>
      </c>
      <c r="BH300" s="25" t="s">
        <v>113</v>
      </c>
      <c r="BI300" s="23" t="s">
        <v>128</v>
      </c>
      <c r="BJ300" t="s">
        <v>1277</v>
      </c>
      <c r="BK300" s="23" t="s">
        <v>891</v>
      </c>
      <c r="BL300" s="23"/>
    </row>
    <row r="301" spans="1:64" ht="15">
      <c r="A301" s="28">
        <v>455</v>
      </c>
      <c r="B301" s="23" t="s">
        <v>892</v>
      </c>
      <c r="C301" s="28" t="s">
        <v>1677</v>
      </c>
      <c r="D301" s="27" t="s">
        <v>887</v>
      </c>
      <c r="E301" s="42" t="s">
        <v>49</v>
      </c>
      <c r="F301" s="25" t="s">
        <v>109</v>
      </c>
      <c r="G301" s="25" t="s">
        <v>109</v>
      </c>
      <c r="H301" s="25" t="s">
        <v>128</v>
      </c>
      <c r="I301" s="29" t="s">
        <v>2492</v>
      </c>
      <c r="J301" s="43" t="s">
        <v>1376</v>
      </c>
      <c r="K301" s="27" t="s">
        <v>23</v>
      </c>
      <c r="L301" s="29">
        <v>10.057</v>
      </c>
      <c r="M301" s="29">
        <v>11.003</v>
      </c>
      <c r="N301" s="29">
        <v>165.05693973837617</v>
      </c>
      <c r="O301" s="30">
        <v>4.5</v>
      </c>
      <c r="P301" s="27" t="s">
        <v>1899</v>
      </c>
      <c r="Q301" s="31">
        <v>2</v>
      </c>
      <c r="R301" s="25" t="s">
        <v>3053</v>
      </c>
      <c r="S301" s="25" t="s">
        <v>109</v>
      </c>
      <c r="T301" s="25" t="s">
        <v>2979</v>
      </c>
      <c r="U301" s="25" t="s">
        <v>128</v>
      </c>
      <c r="V301" s="23" t="s">
        <v>8</v>
      </c>
      <c r="W301" s="23" t="s">
        <v>8</v>
      </c>
      <c r="X301" s="23" t="s">
        <v>1252</v>
      </c>
      <c r="Y301" s="23" t="s">
        <v>1301</v>
      </c>
      <c r="Z301" s="23" t="s">
        <v>1291</v>
      </c>
      <c r="AA301" s="23" t="s">
        <v>107</v>
      </c>
      <c r="AB301" s="23" t="s">
        <v>2871</v>
      </c>
      <c r="AC301" s="25">
        <v>1.9452054794520548</v>
      </c>
      <c r="AD301" s="32">
        <v>300000000</v>
      </c>
      <c r="AE301" s="33">
        <f>VLOOKUP(J301,Library!A:B,2,0)</f>
        <v>3</v>
      </c>
      <c r="AF301" s="33">
        <f>VLOOKUP(J301,Library!A:G,7,0)</f>
        <v>3</v>
      </c>
      <c r="AG301" s="28" t="str">
        <f>VLOOKUP(V301,Library!W:X,2,0)</f>
        <v>N/A</v>
      </c>
      <c r="AH301" s="28" t="str">
        <f>VLOOKUP(W301,Library!Y:Z,2,0)</f>
        <v>N/A</v>
      </c>
      <c r="AI301" s="28" t="str">
        <f>VLOOKUP(X301,Library!AA:AB,2,0)</f>
        <v>N/A</v>
      </c>
      <c r="AJ301" s="33">
        <f>IF(MAX(AG301,AH301,AI301)=0,VLOOKUP(I301,Library!$J:$P,7,0),MAX(AG301,AH301,AI301))</f>
        <v>7</v>
      </c>
      <c r="AK301" s="33">
        <f t="shared" si="21"/>
        <v>3</v>
      </c>
      <c r="AL301" s="33">
        <f>VLOOKUP(AA301,Library!T:U,2,0)</f>
        <v>1</v>
      </c>
      <c r="AM301" s="34">
        <f t="shared" si="22"/>
        <v>3.8999999999999995</v>
      </c>
      <c r="AN301" s="33">
        <f t="shared" si="23"/>
        <v>5</v>
      </c>
      <c r="AO301" s="28" t="s">
        <v>136</v>
      </c>
      <c r="AP301" s="25" t="s">
        <v>128</v>
      </c>
      <c r="AQ301" s="28" t="s">
        <v>3292</v>
      </c>
      <c r="AR301" s="28" t="s">
        <v>3293</v>
      </c>
      <c r="AS301" s="28" t="s">
        <v>2180</v>
      </c>
      <c r="AT301" s="23" t="s">
        <v>2928</v>
      </c>
      <c r="AU301" s="23" t="s">
        <v>35</v>
      </c>
      <c r="AV301" s="25" t="s">
        <v>109</v>
      </c>
      <c r="AW301" s="25" t="s">
        <v>128</v>
      </c>
      <c r="AX301" s="25" t="s">
        <v>128</v>
      </c>
      <c r="AY301" s="25" t="s">
        <v>128</v>
      </c>
      <c r="AZ301" s="25" t="s">
        <v>128</v>
      </c>
      <c r="BA301" s="25" t="s">
        <v>128</v>
      </c>
      <c r="BB301" s="25" t="s">
        <v>128</v>
      </c>
      <c r="BC301" s="25" t="s">
        <v>128</v>
      </c>
      <c r="BD301" s="25" t="s">
        <v>128</v>
      </c>
      <c r="BE301" s="25" t="s">
        <v>128</v>
      </c>
      <c r="BF301" s="25" t="s">
        <v>128</v>
      </c>
      <c r="BG301" s="25" t="s">
        <v>109</v>
      </c>
      <c r="BH301" s="25" t="s">
        <v>113</v>
      </c>
      <c r="BI301" s="23" t="s">
        <v>128</v>
      </c>
      <c r="BJ301" t="s">
        <v>1277</v>
      </c>
      <c r="BK301" s="23" t="s">
        <v>892</v>
      </c>
      <c r="BL301" s="23"/>
    </row>
    <row r="302" spans="1:64" ht="15">
      <c r="A302" s="28">
        <v>457</v>
      </c>
      <c r="B302" s="23" t="s">
        <v>894</v>
      </c>
      <c r="C302" s="28" t="s">
        <v>1678</v>
      </c>
      <c r="D302" s="27" t="s">
        <v>893</v>
      </c>
      <c r="E302" s="42" t="s">
        <v>113</v>
      </c>
      <c r="F302" s="25" t="s">
        <v>109</v>
      </c>
      <c r="G302" s="25" t="s">
        <v>109</v>
      </c>
      <c r="H302" s="25" t="s">
        <v>128</v>
      </c>
      <c r="I302" s="29" t="s">
        <v>2494</v>
      </c>
      <c r="J302" s="43" t="s">
        <v>1375</v>
      </c>
      <c r="K302" s="27" t="s">
        <v>23</v>
      </c>
      <c r="L302" s="29">
        <v>18.861999999999998</v>
      </c>
      <c r="M302" s="29">
        <v>19.786999999999999</v>
      </c>
      <c r="N302" s="29">
        <v>39.771490395907144</v>
      </c>
      <c r="O302" s="30">
        <v>7.75</v>
      </c>
      <c r="P302" s="27" t="s">
        <v>126</v>
      </c>
      <c r="Q302" s="31">
        <v>2</v>
      </c>
      <c r="R302" s="25" t="s">
        <v>2849</v>
      </c>
      <c r="S302" s="25" t="s">
        <v>109</v>
      </c>
      <c r="T302" s="25" t="s">
        <v>2849</v>
      </c>
      <c r="U302" s="25" t="s">
        <v>128</v>
      </c>
      <c r="V302" s="23" t="s">
        <v>8</v>
      </c>
      <c r="W302" s="23" t="s">
        <v>1251</v>
      </c>
      <c r="X302" s="23" t="s">
        <v>8</v>
      </c>
      <c r="Y302" s="23" t="s">
        <v>1301</v>
      </c>
      <c r="Z302" s="23" t="s">
        <v>1291</v>
      </c>
      <c r="AA302" s="23" t="s">
        <v>107</v>
      </c>
      <c r="AB302" s="23" t="s">
        <v>113</v>
      </c>
      <c r="AC302" s="25" t="s">
        <v>113</v>
      </c>
      <c r="AD302" s="32">
        <v>300000000</v>
      </c>
      <c r="AE302" s="33">
        <f>VLOOKUP(J302,Library!A:B,2,0)</f>
        <v>3</v>
      </c>
      <c r="AF302" s="33">
        <f>VLOOKUP(J302,Library!A:G,7,0)</f>
        <v>3</v>
      </c>
      <c r="AG302" s="28" t="str">
        <f>VLOOKUP(V302,Library!W:X,2,0)</f>
        <v>N/A</v>
      </c>
      <c r="AH302" s="28" t="str">
        <f>VLOOKUP(W302,Library!Y:Z,2,0)</f>
        <v>N/A</v>
      </c>
      <c r="AI302" s="28" t="str">
        <f>VLOOKUP(X302,Library!AA:AB,2,0)</f>
        <v>N/A</v>
      </c>
      <c r="AJ302" s="33">
        <f>IF(MAX(AG302,AH302,AI302)=0,VLOOKUP(I302,Library!$J:$P,7,0),MAX(AG302,AH302,AI302))</f>
        <v>7</v>
      </c>
      <c r="AK302" s="33">
        <f t="shared" si="21"/>
        <v>5</v>
      </c>
      <c r="AL302" s="33">
        <f>VLOOKUP(AA302,Library!T:U,2,0)</f>
        <v>1</v>
      </c>
      <c r="AM302" s="34">
        <f t="shared" si="22"/>
        <v>4.0999999999999996</v>
      </c>
      <c r="AN302" s="33">
        <f t="shared" si="23"/>
        <v>5</v>
      </c>
      <c r="AO302" s="28" t="s">
        <v>173</v>
      </c>
      <c r="AP302" s="25" t="s">
        <v>128</v>
      </c>
      <c r="AQ302" s="28" t="s">
        <v>3297</v>
      </c>
      <c r="AR302" s="28" t="s">
        <v>3298</v>
      </c>
      <c r="AS302" s="28" t="s">
        <v>2336</v>
      </c>
      <c r="AT302" s="23" t="s">
        <v>2846</v>
      </c>
      <c r="AU302" s="23" t="s">
        <v>130</v>
      </c>
      <c r="AV302" s="25" t="s">
        <v>128</v>
      </c>
      <c r="AW302" s="25" t="s">
        <v>128</v>
      </c>
      <c r="AX302" s="25" t="s">
        <v>128</v>
      </c>
      <c r="AY302" s="25" t="s">
        <v>128</v>
      </c>
      <c r="AZ302" s="25" t="s">
        <v>128</v>
      </c>
      <c r="BA302" s="25" t="s">
        <v>109</v>
      </c>
      <c r="BB302" s="25" t="s">
        <v>109</v>
      </c>
      <c r="BC302" s="25" t="s">
        <v>109</v>
      </c>
      <c r="BD302" s="25" t="s">
        <v>109</v>
      </c>
      <c r="BE302" s="25" t="s">
        <v>128</v>
      </c>
      <c r="BF302" s="25" t="s">
        <v>128</v>
      </c>
      <c r="BG302" s="25" t="s">
        <v>109</v>
      </c>
      <c r="BH302" s="25" t="s">
        <v>113</v>
      </c>
      <c r="BI302" s="23" t="s">
        <v>128</v>
      </c>
      <c r="BJ302" t="s">
        <v>1277</v>
      </c>
      <c r="BK302" s="23" t="s">
        <v>894</v>
      </c>
      <c r="BL302" s="23"/>
    </row>
    <row r="303" spans="1:64" ht="15">
      <c r="A303" s="28">
        <v>458</v>
      </c>
      <c r="B303" s="23" t="s">
        <v>895</v>
      </c>
      <c r="C303" s="28" t="s">
        <v>1679</v>
      </c>
      <c r="D303" s="27" t="s">
        <v>893</v>
      </c>
      <c r="E303" s="42" t="s">
        <v>113</v>
      </c>
      <c r="F303" s="25" t="s">
        <v>109</v>
      </c>
      <c r="G303" s="25" t="s">
        <v>109</v>
      </c>
      <c r="H303" s="25" t="s">
        <v>128</v>
      </c>
      <c r="I303" s="29" t="s">
        <v>2495</v>
      </c>
      <c r="J303" s="43" t="s">
        <v>1375</v>
      </c>
      <c r="K303" s="27" t="s">
        <v>23</v>
      </c>
      <c r="L303" s="29">
        <v>18.824999999999999</v>
      </c>
      <c r="M303" s="29">
        <v>19.696999999999999</v>
      </c>
      <c r="N303" s="29">
        <v>39.835466601638345</v>
      </c>
      <c r="O303" s="30">
        <v>7.95</v>
      </c>
      <c r="P303" s="27" t="s">
        <v>106</v>
      </c>
      <c r="Q303" s="31">
        <v>2</v>
      </c>
      <c r="R303" s="25" t="s">
        <v>4418</v>
      </c>
      <c r="S303" s="25" t="s">
        <v>109</v>
      </c>
      <c r="T303" s="25" t="s">
        <v>2782</v>
      </c>
      <c r="U303" s="25" t="s">
        <v>128</v>
      </c>
      <c r="V303" s="23" t="s">
        <v>8</v>
      </c>
      <c r="W303" s="23" t="s">
        <v>1251</v>
      </c>
      <c r="X303" s="23" t="s">
        <v>8</v>
      </c>
      <c r="Y303" s="23" t="s">
        <v>1301</v>
      </c>
      <c r="Z303" s="23" t="s">
        <v>1291</v>
      </c>
      <c r="AA303" s="23" t="s">
        <v>107</v>
      </c>
      <c r="AB303" s="23" t="s">
        <v>113</v>
      </c>
      <c r="AC303" s="25" t="s">
        <v>113</v>
      </c>
      <c r="AD303" s="32">
        <v>300000000</v>
      </c>
      <c r="AE303" s="33">
        <f>VLOOKUP(J303,Library!A:B,2,0)</f>
        <v>3</v>
      </c>
      <c r="AF303" s="33">
        <f>VLOOKUP(J303,Library!A:G,7,0)</f>
        <v>3</v>
      </c>
      <c r="AG303" s="28" t="str">
        <f>VLOOKUP(V303,Library!W:X,2,0)</f>
        <v>N/A</v>
      </c>
      <c r="AH303" s="28" t="str">
        <f>VLOOKUP(W303,Library!Y:Z,2,0)</f>
        <v>N/A</v>
      </c>
      <c r="AI303" s="28" t="str">
        <f>VLOOKUP(X303,Library!AA:AB,2,0)</f>
        <v>N/A</v>
      </c>
      <c r="AJ303" s="33">
        <f>IF(MAX(AG303,AH303,AI303)=0,VLOOKUP(I303,Library!$J:$P,7,0),MAX(AG303,AH303,AI303))</f>
        <v>7</v>
      </c>
      <c r="AK303" s="33">
        <f t="shared" si="21"/>
        <v>5</v>
      </c>
      <c r="AL303" s="33">
        <f>VLOOKUP(AA303,Library!T:U,2,0)</f>
        <v>1</v>
      </c>
      <c r="AM303" s="34">
        <f t="shared" si="22"/>
        <v>4.0999999999999996</v>
      </c>
      <c r="AN303" s="33">
        <f t="shared" si="23"/>
        <v>5</v>
      </c>
      <c r="AO303" s="28" t="s">
        <v>173</v>
      </c>
      <c r="AP303" s="25" t="s">
        <v>128</v>
      </c>
      <c r="AQ303" s="28" t="s">
        <v>3297</v>
      </c>
      <c r="AR303" s="28" t="s">
        <v>3300</v>
      </c>
      <c r="AS303" s="28" t="s">
        <v>2337</v>
      </c>
      <c r="AT303" s="23" t="s">
        <v>3301</v>
      </c>
      <c r="AU303" s="23" t="s">
        <v>130</v>
      </c>
      <c r="AV303" s="25" t="s">
        <v>128</v>
      </c>
      <c r="AW303" s="25" t="s">
        <v>128</v>
      </c>
      <c r="AX303" s="25" t="s">
        <v>128</v>
      </c>
      <c r="AY303" s="25" t="s">
        <v>128</v>
      </c>
      <c r="AZ303" s="25" t="s">
        <v>128</v>
      </c>
      <c r="BA303" s="25" t="s">
        <v>109</v>
      </c>
      <c r="BB303" s="25" t="s">
        <v>109</v>
      </c>
      <c r="BC303" s="25" t="s">
        <v>109</v>
      </c>
      <c r="BD303" s="25" t="s">
        <v>109</v>
      </c>
      <c r="BE303" s="25" t="s">
        <v>128</v>
      </c>
      <c r="BF303" s="25" t="s">
        <v>128</v>
      </c>
      <c r="BG303" s="25" t="s">
        <v>109</v>
      </c>
      <c r="BH303" s="25" t="s">
        <v>113</v>
      </c>
      <c r="BI303" s="23" t="s">
        <v>128</v>
      </c>
      <c r="BJ303" t="s">
        <v>1277</v>
      </c>
      <c r="BK303" s="23" t="s">
        <v>895</v>
      </c>
      <c r="BL303" s="23"/>
    </row>
    <row r="304" spans="1:64" ht="15">
      <c r="A304" s="28">
        <v>459</v>
      </c>
      <c r="B304" s="23" t="s">
        <v>896</v>
      </c>
      <c r="C304" s="28" t="s">
        <v>1680</v>
      </c>
      <c r="D304" s="27" t="s">
        <v>893</v>
      </c>
      <c r="E304" s="42" t="s">
        <v>113</v>
      </c>
      <c r="F304" s="25" t="s">
        <v>109</v>
      </c>
      <c r="G304" s="25" t="s">
        <v>109</v>
      </c>
      <c r="H304" s="25" t="s">
        <v>128</v>
      </c>
      <c r="I304" s="29" t="s">
        <v>2496</v>
      </c>
      <c r="J304" s="43" t="s">
        <v>1375</v>
      </c>
      <c r="K304" s="27" t="s">
        <v>23</v>
      </c>
      <c r="L304" s="29">
        <v>18.856999999999999</v>
      </c>
      <c r="M304" s="29">
        <v>19.774000000000001</v>
      </c>
      <c r="N304" s="29">
        <v>31.607851455901319</v>
      </c>
      <c r="O304" s="30">
        <v>7</v>
      </c>
      <c r="P304" s="27" t="s">
        <v>106</v>
      </c>
      <c r="Q304" s="31">
        <v>2</v>
      </c>
      <c r="R304" s="25" t="s">
        <v>4376</v>
      </c>
      <c r="S304" s="25" t="s">
        <v>109</v>
      </c>
      <c r="T304" s="25" t="s">
        <v>4376</v>
      </c>
      <c r="U304" s="25" t="s">
        <v>128</v>
      </c>
      <c r="V304" s="23" t="s">
        <v>8</v>
      </c>
      <c r="W304" s="23" t="s">
        <v>1251</v>
      </c>
      <c r="X304" s="23" t="s">
        <v>8</v>
      </c>
      <c r="Y304" s="23" t="s">
        <v>1301</v>
      </c>
      <c r="Z304" s="23" t="s">
        <v>1291</v>
      </c>
      <c r="AA304" s="23" t="s">
        <v>107</v>
      </c>
      <c r="AB304" s="23" t="s">
        <v>113</v>
      </c>
      <c r="AC304" s="25" t="s">
        <v>113</v>
      </c>
      <c r="AD304" s="32">
        <v>300000000</v>
      </c>
      <c r="AE304" s="33">
        <f>VLOOKUP(J304,Library!A:B,2,0)</f>
        <v>3</v>
      </c>
      <c r="AF304" s="33">
        <f>VLOOKUP(J304,Library!A:G,7,0)</f>
        <v>3</v>
      </c>
      <c r="AG304" s="28" t="str">
        <f>VLOOKUP(V304,Library!W:X,2,0)</f>
        <v>N/A</v>
      </c>
      <c r="AH304" s="28" t="str">
        <f>VLOOKUP(W304,Library!Y:Z,2,0)</f>
        <v>N/A</v>
      </c>
      <c r="AI304" s="28" t="str">
        <f>VLOOKUP(X304,Library!AA:AB,2,0)</f>
        <v>N/A</v>
      </c>
      <c r="AJ304" s="33">
        <f>IF(MAX(AG304,AH304,AI304)=0,VLOOKUP(I304,Library!$J:$P,7,0),MAX(AG304,AH304,AI304))</f>
        <v>7</v>
      </c>
      <c r="AK304" s="33">
        <f t="shared" si="21"/>
        <v>5</v>
      </c>
      <c r="AL304" s="33">
        <f>VLOOKUP(AA304,Library!T:U,2,0)</f>
        <v>1</v>
      </c>
      <c r="AM304" s="34">
        <f t="shared" si="22"/>
        <v>4.0999999999999996</v>
      </c>
      <c r="AN304" s="33">
        <f t="shared" si="23"/>
        <v>5</v>
      </c>
      <c r="AO304" s="28" t="s">
        <v>173</v>
      </c>
      <c r="AP304" s="25" t="s">
        <v>128</v>
      </c>
      <c r="AQ304" s="28" t="s">
        <v>3297</v>
      </c>
      <c r="AR304" s="28" t="s">
        <v>3300</v>
      </c>
      <c r="AS304" s="28" t="s">
        <v>2337</v>
      </c>
      <c r="AT304" s="23" t="s">
        <v>3302</v>
      </c>
      <c r="AU304" s="23" t="s">
        <v>130</v>
      </c>
      <c r="AV304" s="25" t="s">
        <v>128</v>
      </c>
      <c r="AW304" s="25" t="s">
        <v>128</v>
      </c>
      <c r="AX304" s="25" t="s">
        <v>128</v>
      </c>
      <c r="AY304" s="25" t="s">
        <v>128</v>
      </c>
      <c r="AZ304" s="25" t="s">
        <v>128</v>
      </c>
      <c r="BA304" s="25" t="s">
        <v>109</v>
      </c>
      <c r="BB304" s="25" t="s">
        <v>109</v>
      </c>
      <c r="BC304" s="25" t="s">
        <v>109</v>
      </c>
      <c r="BD304" s="25" t="s">
        <v>109</v>
      </c>
      <c r="BE304" s="25" t="s">
        <v>128</v>
      </c>
      <c r="BF304" s="25" t="s">
        <v>128</v>
      </c>
      <c r="BG304" s="25" t="s">
        <v>109</v>
      </c>
      <c r="BH304" s="25" t="s">
        <v>113</v>
      </c>
      <c r="BI304" s="23" t="s">
        <v>128</v>
      </c>
      <c r="BJ304" t="s">
        <v>1277</v>
      </c>
      <c r="BK304" s="23" t="s">
        <v>896</v>
      </c>
      <c r="BL304" s="23"/>
    </row>
    <row r="305" spans="1:64" ht="15">
      <c r="A305" s="28">
        <v>460</v>
      </c>
      <c r="B305" s="23" t="s">
        <v>897</v>
      </c>
      <c r="C305" s="28" t="s">
        <v>1681</v>
      </c>
      <c r="D305" s="27" t="s">
        <v>893</v>
      </c>
      <c r="E305" s="42" t="s">
        <v>49</v>
      </c>
      <c r="F305" s="25" t="s">
        <v>109</v>
      </c>
      <c r="G305" s="25" t="s">
        <v>109</v>
      </c>
      <c r="H305" s="25" t="s">
        <v>128</v>
      </c>
      <c r="I305" s="29" t="s">
        <v>2493</v>
      </c>
      <c r="J305" s="43" t="s">
        <v>1376</v>
      </c>
      <c r="K305" s="27" t="s">
        <v>23</v>
      </c>
      <c r="L305" s="29">
        <v>23.765000000000001</v>
      </c>
      <c r="M305" s="29">
        <v>24.533000000000001</v>
      </c>
      <c r="N305" s="29">
        <v>76.606239132106936</v>
      </c>
      <c r="O305" s="30">
        <v>5.9</v>
      </c>
      <c r="P305" s="27" t="s">
        <v>106</v>
      </c>
      <c r="Q305" s="31">
        <v>2</v>
      </c>
      <c r="R305" s="25" t="s">
        <v>4435</v>
      </c>
      <c r="S305" s="25" t="s">
        <v>109</v>
      </c>
      <c r="T305" s="25" t="s">
        <v>4418</v>
      </c>
      <c r="U305" s="25" t="s">
        <v>128</v>
      </c>
      <c r="V305" s="23" t="s">
        <v>8</v>
      </c>
      <c r="W305" s="23" t="s">
        <v>1251</v>
      </c>
      <c r="X305" s="23" t="s">
        <v>8</v>
      </c>
      <c r="Y305" s="23" t="s">
        <v>1301</v>
      </c>
      <c r="Z305" s="23" t="s">
        <v>1291</v>
      </c>
      <c r="AA305" s="23" t="s">
        <v>107</v>
      </c>
      <c r="AB305" s="23" t="s">
        <v>2843</v>
      </c>
      <c r="AC305" s="25">
        <v>-0.91506849315068495</v>
      </c>
      <c r="AD305" s="32">
        <v>300000000</v>
      </c>
      <c r="AE305" s="33">
        <f>VLOOKUP(J305,Library!A:B,2,0)</f>
        <v>3</v>
      </c>
      <c r="AF305" s="33">
        <f>VLOOKUP(J305,Library!A:G,7,0)</f>
        <v>3</v>
      </c>
      <c r="AG305" s="28" t="str">
        <f>VLOOKUP(V305,Library!W:X,2,0)</f>
        <v>N/A</v>
      </c>
      <c r="AH305" s="28" t="str">
        <f>VLOOKUP(W305,Library!Y:Z,2,0)</f>
        <v>N/A</v>
      </c>
      <c r="AI305" s="28" t="str">
        <f>VLOOKUP(X305,Library!AA:AB,2,0)</f>
        <v>N/A</v>
      </c>
      <c r="AJ305" s="33" t="e">
        <f>IF(MAX(AG305,AH305,AI305)=0,VLOOKUP(I305,Library!$J:$P,7,0),MAX(AG305,AH305,AI305))</f>
        <v>#N/A</v>
      </c>
      <c r="AK305" s="33" t="str">
        <f t="shared" si="21"/>
        <v/>
      </c>
      <c r="AL305" s="33">
        <f>VLOOKUP(AA305,Library!T:U,2,0)</f>
        <v>1</v>
      </c>
      <c r="AM305" s="34" t="e">
        <f t="shared" si="22"/>
        <v>#N/A</v>
      </c>
      <c r="AN305" s="33" t="e">
        <f t="shared" si="23"/>
        <v>#N/A</v>
      </c>
      <c r="AO305" s="28" t="s">
        <v>136</v>
      </c>
      <c r="AP305" s="25" t="s">
        <v>128</v>
      </c>
      <c r="AQ305" s="28" t="s">
        <v>3297</v>
      </c>
      <c r="AR305" s="28" t="s">
        <v>3298</v>
      </c>
      <c r="AS305" s="28" t="s">
        <v>2336</v>
      </c>
      <c r="AT305" s="23" t="s">
        <v>3303</v>
      </c>
      <c r="AU305" s="23" t="s">
        <v>35</v>
      </c>
      <c r="AV305" s="25" t="s">
        <v>109</v>
      </c>
      <c r="AW305" s="25" t="s">
        <v>128</v>
      </c>
      <c r="AX305" s="25" t="s">
        <v>128</v>
      </c>
      <c r="AY305" s="25" t="s">
        <v>128</v>
      </c>
      <c r="AZ305" s="25" t="s">
        <v>128</v>
      </c>
      <c r="BA305" s="25" t="s">
        <v>128</v>
      </c>
      <c r="BB305" s="25" t="s">
        <v>128</v>
      </c>
      <c r="BC305" s="25" t="s">
        <v>128</v>
      </c>
      <c r="BD305" s="25" t="s">
        <v>128</v>
      </c>
      <c r="BE305" s="25" t="s">
        <v>128</v>
      </c>
      <c r="BF305" s="25" t="s">
        <v>128</v>
      </c>
      <c r="BG305" s="25" t="s">
        <v>109</v>
      </c>
      <c r="BH305" s="25" t="s">
        <v>113</v>
      </c>
      <c r="BI305" s="23" t="s">
        <v>128</v>
      </c>
      <c r="BJ305" t="s">
        <v>1277</v>
      </c>
      <c r="BK305" s="23" t="s">
        <v>897</v>
      </c>
      <c r="BL305" s="23"/>
    </row>
    <row r="306" spans="1:64" ht="15">
      <c r="A306" s="28">
        <v>461</v>
      </c>
      <c r="B306" s="23" t="s">
        <v>898</v>
      </c>
      <c r="C306" s="28" t="s">
        <v>1682</v>
      </c>
      <c r="D306" s="27" t="s">
        <v>893</v>
      </c>
      <c r="E306" s="42" t="s">
        <v>49</v>
      </c>
      <c r="F306" s="25" t="s">
        <v>109</v>
      </c>
      <c r="G306" s="25" t="s">
        <v>109</v>
      </c>
      <c r="H306" s="25" t="s">
        <v>128</v>
      </c>
      <c r="I306" s="29" t="s">
        <v>2493</v>
      </c>
      <c r="J306" s="43" t="s">
        <v>1376</v>
      </c>
      <c r="K306" s="27" t="s">
        <v>23</v>
      </c>
      <c r="L306" s="29">
        <v>23.952000000000002</v>
      </c>
      <c r="M306" s="29">
        <v>24.734000000000002</v>
      </c>
      <c r="N306" s="29">
        <v>65.163097421400721</v>
      </c>
      <c r="O306" s="30">
        <v>6</v>
      </c>
      <c r="P306" s="27" t="s">
        <v>106</v>
      </c>
      <c r="Q306" s="31">
        <v>2</v>
      </c>
      <c r="R306" s="25" t="s">
        <v>2979</v>
      </c>
      <c r="S306" s="25" t="s">
        <v>109</v>
      </c>
      <c r="T306" s="25" t="s">
        <v>2979</v>
      </c>
      <c r="U306" s="25" t="s">
        <v>128</v>
      </c>
      <c r="V306" s="23" t="s">
        <v>1191</v>
      </c>
      <c r="W306" s="23" t="s">
        <v>1251</v>
      </c>
      <c r="X306" s="23" t="s">
        <v>8</v>
      </c>
      <c r="Y306" s="23" t="s">
        <v>1301</v>
      </c>
      <c r="Z306" s="23" t="s">
        <v>1291</v>
      </c>
      <c r="AA306" s="23" t="s">
        <v>107</v>
      </c>
      <c r="AB306" s="23" t="s">
        <v>2872</v>
      </c>
      <c r="AC306" s="25">
        <v>-0.41369863013698632</v>
      </c>
      <c r="AD306" s="32">
        <v>415588000</v>
      </c>
      <c r="AE306" s="33">
        <f>VLOOKUP(J306,Library!A:B,2,0)</f>
        <v>3</v>
      </c>
      <c r="AF306" s="33">
        <f>VLOOKUP(J306,Library!A:G,7,0)</f>
        <v>3</v>
      </c>
      <c r="AG306" s="28" t="str">
        <f>VLOOKUP(V306,Library!W:X,2,0)</f>
        <v>N/A</v>
      </c>
      <c r="AH306" s="28" t="str">
        <f>VLOOKUP(W306,Library!Y:Z,2,0)</f>
        <v>N/A</v>
      </c>
      <c r="AI306" s="28" t="str">
        <f>VLOOKUP(X306,Library!AA:AB,2,0)</f>
        <v>N/A</v>
      </c>
      <c r="AJ306" s="33" t="e">
        <f>IF(MAX(AG306,AH306,AI306)=0,VLOOKUP(I306,Library!$J:$P,7,0),MAX(AG306,AH306,AI306))</f>
        <v>#N/A</v>
      </c>
      <c r="AK306" s="33" t="str">
        <f t="shared" si="21"/>
        <v/>
      </c>
      <c r="AL306" s="33">
        <f>VLOOKUP(AA306,Library!T:U,2,0)</f>
        <v>1</v>
      </c>
      <c r="AM306" s="34" t="e">
        <f t="shared" si="22"/>
        <v>#N/A</v>
      </c>
      <c r="AN306" s="33" t="e">
        <f t="shared" si="23"/>
        <v>#N/A</v>
      </c>
      <c r="AO306" s="28" t="s">
        <v>136</v>
      </c>
      <c r="AP306" s="25" t="s">
        <v>128</v>
      </c>
      <c r="AQ306" s="28" t="s">
        <v>3297</v>
      </c>
      <c r="AR306" s="28" t="s">
        <v>3298</v>
      </c>
      <c r="AS306" s="28" t="s">
        <v>2336</v>
      </c>
      <c r="AT306" s="23" t="s">
        <v>3304</v>
      </c>
      <c r="AU306" s="23" t="s">
        <v>35</v>
      </c>
      <c r="AV306" s="25" t="s">
        <v>109</v>
      </c>
      <c r="AW306" s="25" t="s">
        <v>128</v>
      </c>
      <c r="AX306" s="25" t="s">
        <v>128</v>
      </c>
      <c r="AY306" s="25" t="s">
        <v>128</v>
      </c>
      <c r="AZ306" s="25" t="s">
        <v>128</v>
      </c>
      <c r="BA306" s="25" t="s">
        <v>128</v>
      </c>
      <c r="BB306" s="25" t="s">
        <v>128</v>
      </c>
      <c r="BC306" s="25" t="s">
        <v>128</v>
      </c>
      <c r="BD306" s="25" t="s">
        <v>128</v>
      </c>
      <c r="BE306" s="25" t="s">
        <v>128</v>
      </c>
      <c r="BF306" s="25" t="s">
        <v>128</v>
      </c>
      <c r="BG306" s="25" t="s">
        <v>109</v>
      </c>
      <c r="BH306" s="25" t="s">
        <v>113</v>
      </c>
      <c r="BI306" s="23" t="s">
        <v>128</v>
      </c>
      <c r="BJ306" t="s">
        <v>1277</v>
      </c>
      <c r="BK306" s="23" t="s">
        <v>898</v>
      </c>
      <c r="BL306" s="23"/>
    </row>
    <row r="307" spans="1:64" ht="15">
      <c r="A307" s="28">
        <v>462</v>
      </c>
      <c r="B307" s="23" t="s">
        <v>899</v>
      </c>
      <c r="C307" s="28" t="s">
        <v>1683</v>
      </c>
      <c r="D307" s="27" t="s">
        <v>893</v>
      </c>
      <c r="E307" s="42" t="s">
        <v>49</v>
      </c>
      <c r="F307" s="25" t="s">
        <v>109</v>
      </c>
      <c r="G307" s="25" t="s">
        <v>109</v>
      </c>
      <c r="H307" s="25" t="s">
        <v>128</v>
      </c>
      <c r="I307" s="29" t="s">
        <v>2497</v>
      </c>
      <c r="J307" s="43" t="s">
        <v>1376</v>
      </c>
      <c r="K307" s="27" t="s">
        <v>23</v>
      </c>
      <c r="L307" s="29">
        <v>24.03</v>
      </c>
      <c r="M307" s="29">
        <v>24.79</v>
      </c>
      <c r="N307" s="29">
        <v>54.794416488801346</v>
      </c>
      <c r="O307" s="30">
        <v>5.2</v>
      </c>
      <c r="P307" s="27" t="s">
        <v>106</v>
      </c>
      <c r="Q307" s="31">
        <v>2</v>
      </c>
      <c r="R307" s="25" t="s">
        <v>2893</v>
      </c>
      <c r="S307" s="25" t="s">
        <v>109</v>
      </c>
      <c r="T307" s="25" t="s">
        <v>4418</v>
      </c>
      <c r="U307" s="25" t="s">
        <v>128</v>
      </c>
      <c r="V307" s="23" t="s">
        <v>1191</v>
      </c>
      <c r="W307" s="23" t="s">
        <v>1251</v>
      </c>
      <c r="X307" s="23" t="s">
        <v>8</v>
      </c>
      <c r="Y307" s="23" t="s">
        <v>1301</v>
      </c>
      <c r="Z307" s="23" t="s">
        <v>1291</v>
      </c>
      <c r="AA307" s="23" t="s">
        <v>107</v>
      </c>
      <c r="AB307" s="23" t="s">
        <v>2713</v>
      </c>
      <c r="AC307" s="25">
        <v>-5.7534246575342465E-2</v>
      </c>
      <c r="AD307" s="32">
        <v>500000000</v>
      </c>
      <c r="AE307" s="33">
        <f>VLOOKUP(J307,Library!A:B,2,0)</f>
        <v>3</v>
      </c>
      <c r="AF307" s="33">
        <f>VLOOKUP(J307,Library!A:G,7,0)</f>
        <v>3</v>
      </c>
      <c r="AG307" s="28" t="str">
        <f>VLOOKUP(V307,Library!W:X,2,0)</f>
        <v>N/A</v>
      </c>
      <c r="AH307" s="28" t="str">
        <f>VLOOKUP(W307,Library!Y:Z,2,0)</f>
        <v>N/A</v>
      </c>
      <c r="AI307" s="28" t="str">
        <f>VLOOKUP(X307,Library!AA:AB,2,0)</f>
        <v>N/A</v>
      </c>
      <c r="AJ307" s="33" t="e">
        <f>IF(MAX(AG307,AH307,AI307)=0,VLOOKUP(I307,Library!$J:$P,7,0),MAX(AG307,AH307,AI307))</f>
        <v>#N/A</v>
      </c>
      <c r="AK307" s="33" t="str">
        <f t="shared" si="21"/>
        <v/>
      </c>
      <c r="AL307" s="33">
        <f>VLOOKUP(AA307,Library!T:U,2,0)</f>
        <v>1</v>
      </c>
      <c r="AM307" s="34" t="e">
        <f t="shared" si="22"/>
        <v>#N/A</v>
      </c>
      <c r="AN307" s="33" t="e">
        <f t="shared" si="23"/>
        <v>#N/A</v>
      </c>
      <c r="AO307" s="28" t="s">
        <v>136</v>
      </c>
      <c r="AP307" s="25" t="s">
        <v>128</v>
      </c>
      <c r="AQ307" s="28" t="s">
        <v>3297</v>
      </c>
      <c r="AR307" s="28" t="s">
        <v>3298</v>
      </c>
      <c r="AS307" s="28" t="s">
        <v>2336</v>
      </c>
      <c r="AT307" s="23" t="s">
        <v>3305</v>
      </c>
      <c r="AU307" s="23" t="s">
        <v>35</v>
      </c>
      <c r="AV307" s="25" t="s">
        <v>109</v>
      </c>
      <c r="AW307" s="25" t="s">
        <v>128</v>
      </c>
      <c r="AX307" s="25" t="s">
        <v>128</v>
      </c>
      <c r="AY307" s="25" t="s">
        <v>128</v>
      </c>
      <c r="AZ307" s="25" t="s">
        <v>128</v>
      </c>
      <c r="BA307" s="25" t="s">
        <v>128</v>
      </c>
      <c r="BB307" s="25" t="s">
        <v>128</v>
      </c>
      <c r="BC307" s="25" t="s">
        <v>128</v>
      </c>
      <c r="BD307" s="25" t="s">
        <v>128</v>
      </c>
      <c r="BE307" s="25" t="s">
        <v>128</v>
      </c>
      <c r="BF307" s="25" t="s">
        <v>128</v>
      </c>
      <c r="BG307" s="25" t="s">
        <v>109</v>
      </c>
      <c r="BH307" s="25" t="s">
        <v>113</v>
      </c>
      <c r="BI307" s="23" t="s">
        <v>128</v>
      </c>
      <c r="BJ307" t="s">
        <v>1277</v>
      </c>
      <c r="BK307" s="23" t="s">
        <v>899</v>
      </c>
      <c r="BL307" s="23"/>
    </row>
    <row r="308" spans="1:64" ht="15">
      <c r="A308" s="28">
        <v>463</v>
      </c>
      <c r="B308" s="23" t="s">
        <v>900</v>
      </c>
      <c r="C308" s="28" t="s">
        <v>1684</v>
      </c>
      <c r="D308" s="27" t="s">
        <v>893</v>
      </c>
      <c r="E308" s="42" t="s">
        <v>49</v>
      </c>
      <c r="F308" s="25" t="s">
        <v>109</v>
      </c>
      <c r="G308" s="25" t="s">
        <v>109</v>
      </c>
      <c r="H308" s="25" t="s">
        <v>128</v>
      </c>
      <c r="I308" s="29" t="s">
        <v>2497</v>
      </c>
      <c r="J308" s="43" t="s">
        <v>1376</v>
      </c>
      <c r="K308" s="27" t="s">
        <v>23</v>
      </c>
      <c r="L308" s="29">
        <v>22.359000000000002</v>
      </c>
      <c r="M308" s="29">
        <v>26.954999999999998</v>
      </c>
      <c r="N308" s="29">
        <v>45.076866730494167</v>
      </c>
      <c r="O308" s="30">
        <v>5.125</v>
      </c>
      <c r="P308" s="27" t="s">
        <v>106</v>
      </c>
      <c r="Q308" s="31">
        <v>2</v>
      </c>
      <c r="R308" s="25" t="s">
        <v>2873</v>
      </c>
      <c r="S308" s="25" t="s">
        <v>109</v>
      </c>
      <c r="T308" s="25" t="s">
        <v>4418</v>
      </c>
      <c r="U308" s="25" t="s">
        <v>128</v>
      </c>
      <c r="V308" s="23" t="s">
        <v>1191</v>
      </c>
      <c r="W308" s="23" t="s">
        <v>1251</v>
      </c>
      <c r="X308" s="23" t="s">
        <v>8</v>
      </c>
      <c r="Y308" s="23" t="s">
        <v>1301</v>
      </c>
      <c r="Z308" s="23" t="s">
        <v>1291</v>
      </c>
      <c r="AA308" s="23" t="s">
        <v>107</v>
      </c>
      <c r="AB308" s="23" t="s">
        <v>2873</v>
      </c>
      <c r="AC308" s="25">
        <v>0.47671232876712327</v>
      </c>
      <c r="AD308" s="32">
        <v>500000000</v>
      </c>
      <c r="AE308" s="33">
        <f>VLOOKUP(J308,Library!A:B,2,0)</f>
        <v>3</v>
      </c>
      <c r="AF308" s="33">
        <f>VLOOKUP(J308,Library!A:G,7,0)</f>
        <v>3</v>
      </c>
      <c r="AG308" s="28" t="str">
        <f>VLOOKUP(V308,Library!W:X,2,0)</f>
        <v>N/A</v>
      </c>
      <c r="AH308" s="28" t="str">
        <f>VLOOKUP(W308,Library!Y:Z,2,0)</f>
        <v>N/A</v>
      </c>
      <c r="AI308" s="28" t="str">
        <f>VLOOKUP(X308,Library!AA:AB,2,0)</f>
        <v>N/A</v>
      </c>
      <c r="AJ308" s="33" t="e">
        <f>IF(MAX(AG308,AH308,AI308)=0,VLOOKUP(I308,Library!$J:$P,7,0),MAX(AG308,AH308,AI308))</f>
        <v>#N/A</v>
      </c>
      <c r="AK308" s="33">
        <f t="shared" si="21"/>
        <v>2</v>
      </c>
      <c r="AL308" s="33">
        <f>VLOOKUP(AA308,Library!T:U,2,0)</f>
        <v>1</v>
      </c>
      <c r="AM308" s="34" t="e">
        <f t="shared" si="22"/>
        <v>#N/A</v>
      </c>
      <c r="AN308" s="33" t="e">
        <f t="shared" si="23"/>
        <v>#N/A</v>
      </c>
      <c r="AO308" s="28" t="s">
        <v>136</v>
      </c>
      <c r="AP308" s="25" t="s">
        <v>128</v>
      </c>
      <c r="AQ308" s="28" t="s">
        <v>3297</v>
      </c>
      <c r="AR308" s="28" t="s">
        <v>3298</v>
      </c>
      <c r="AS308" s="28" t="s">
        <v>2336</v>
      </c>
      <c r="AT308" s="23" t="s">
        <v>3306</v>
      </c>
      <c r="AU308" s="23" t="s">
        <v>35</v>
      </c>
      <c r="AV308" s="25" t="s">
        <v>109</v>
      </c>
      <c r="AW308" s="25" t="s">
        <v>128</v>
      </c>
      <c r="AX308" s="25" t="s">
        <v>128</v>
      </c>
      <c r="AY308" s="25" t="s">
        <v>128</v>
      </c>
      <c r="AZ308" s="25" t="s">
        <v>128</v>
      </c>
      <c r="BA308" s="25" t="s">
        <v>128</v>
      </c>
      <c r="BB308" s="25" t="s">
        <v>128</v>
      </c>
      <c r="BC308" s="25" t="s">
        <v>128</v>
      </c>
      <c r="BD308" s="25" t="s">
        <v>128</v>
      </c>
      <c r="BE308" s="25" t="s">
        <v>128</v>
      </c>
      <c r="BF308" s="25" t="s">
        <v>128</v>
      </c>
      <c r="BG308" s="25" t="s">
        <v>109</v>
      </c>
      <c r="BH308" s="25" t="s">
        <v>113</v>
      </c>
      <c r="BI308" s="23" t="s">
        <v>128</v>
      </c>
      <c r="BJ308" t="s">
        <v>1277</v>
      </c>
      <c r="BK308" s="23" t="s">
        <v>900</v>
      </c>
      <c r="BL308" s="23"/>
    </row>
    <row r="309" spans="1:64" ht="15">
      <c r="A309" s="28">
        <v>466</v>
      </c>
      <c r="B309" s="23" t="s">
        <v>901</v>
      </c>
      <c r="C309" s="28" t="s">
        <v>1685</v>
      </c>
      <c r="D309" s="27" t="s">
        <v>3610</v>
      </c>
      <c r="E309" s="42" t="s">
        <v>113</v>
      </c>
      <c r="F309" s="25" t="s">
        <v>128</v>
      </c>
      <c r="G309" s="25" t="s">
        <v>109</v>
      </c>
      <c r="H309" s="25" t="s">
        <v>128</v>
      </c>
      <c r="I309" s="29" t="s">
        <v>2498</v>
      </c>
      <c r="J309" s="43" t="s">
        <v>1376</v>
      </c>
      <c r="K309" s="27" t="s">
        <v>23</v>
      </c>
      <c r="L309" s="29">
        <v>99.429000000000002</v>
      </c>
      <c r="M309" s="29">
        <v>100.04600000000001</v>
      </c>
      <c r="N309" s="29">
        <v>10.970086474081665</v>
      </c>
      <c r="O309" s="30">
        <v>11</v>
      </c>
      <c r="P309" s="27" t="s">
        <v>106</v>
      </c>
      <c r="Q309" s="31">
        <v>2</v>
      </c>
      <c r="R309" s="25" t="s">
        <v>2874</v>
      </c>
      <c r="S309" s="25" t="s">
        <v>128</v>
      </c>
      <c r="T309" s="25" t="s">
        <v>4374</v>
      </c>
      <c r="U309" s="25" t="s">
        <v>128</v>
      </c>
      <c r="V309" s="23" t="s">
        <v>8</v>
      </c>
      <c r="W309" s="23" t="s">
        <v>80</v>
      </c>
      <c r="X309" s="23" t="s">
        <v>80</v>
      </c>
      <c r="Y309" s="23" t="s">
        <v>1301</v>
      </c>
      <c r="Z309" s="23" t="s">
        <v>1291</v>
      </c>
      <c r="AA309" s="23" t="s">
        <v>107</v>
      </c>
      <c r="AB309" s="23" t="s">
        <v>2874</v>
      </c>
      <c r="AC309" s="25">
        <v>3.0136986301369864E-2</v>
      </c>
      <c r="AD309" s="32">
        <v>400000000</v>
      </c>
      <c r="AE309" s="33">
        <f>VLOOKUP(J309,Library!A:B,2,0)</f>
        <v>3</v>
      </c>
      <c r="AF309" s="33">
        <f>VLOOKUP(J309,Library!A:G,7,0)</f>
        <v>3</v>
      </c>
      <c r="AG309" s="28" t="str">
        <f>VLOOKUP(V309,Library!W:X,2,0)</f>
        <v>N/A</v>
      </c>
      <c r="AH309" s="28">
        <f>VLOOKUP(W309,Library!Y:Z,2,0)</f>
        <v>6</v>
      </c>
      <c r="AI309" s="28">
        <f>VLOOKUP(X309,Library!AA:AB,2,0)</f>
        <v>6</v>
      </c>
      <c r="AJ309" s="33">
        <f>IF(MAX(AG309,AH309,AI309)=0,VLOOKUP(I309,Library!$J:$P,7,0),MAX(AG309,AH309,AI309))</f>
        <v>6</v>
      </c>
      <c r="AK309" s="33">
        <f t="shared" si="21"/>
        <v>2</v>
      </c>
      <c r="AL309" s="33">
        <f>VLOOKUP(AA309,Library!T:U,2,0)</f>
        <v>1</v>
      </c>
      <c r="AM309" s="34">
        <f t="shared" si="22"/>
        <v>3.55</v>
      </c>
      <c r="AN309" s="33">
        <f t="shared" si="23"/>
        <v>4</v>
      </c>
      <c r="AO309" s="28" t="s">
        <v>173</v>
      </c>
      <c r="AP309" s="25" t="s">
        <v>128</v>
      </c>
      <c r="AQ309" s="28" t="s">
        <v>3307</v>
      </c>
      <c r="AR309" s="28" t="s">
        <v>3308</v>
      </c>
      <c r="AS309" s="28" t="s">
        <v>2338</v>
      </c>
      <c r="AT309" s="23" t="s">
        <v>113</v>
      </c>
      <c r="AU309" s="23" t="s">
        <v>114</v>
      </c>
      <c r="AV309" s="25" t="s">
        <v>128</v>
      </c>
      <c r="AW309" s="25" t="s">
        <v>128</v>
      </c>
      <c r="AX309" s="25" t="s">
        <v>128</v>
      </c>
      <c r="AY309" s="25" t="s">
        <v>128</v>
      </c>
      <c r="AZ309" s="25" t="s">
        <v>128</v>
      </c>
      <c r="BA309" s="25" t="s">
        <v>128</v>
      </c>
      <c r="BB309" s="25" t="s">
        <v>128</v>
      </c>
      <c r="BC309" s="25" t="s">
        <v>128</v>
      </c>
      <c r="BD309" s="25" t="s">
        <v>128</v>
      </c>
      <c r="BE309" s="25" t="s">
        <v>128</v>
      </c>
      <c r="BF309" s="25" t="s">
        <v>128</v>
      </c>
      <c r="BG309" s="25" t="s">
        <v>109</v>
      </c>
      <c r="BH309" s="25" t="s">
        <v>113</v>
      </c>
      <c r="BI309" s="23" t="s">
        <v>128</v>
      </c>
      <c r="BJ309" t="s">
        <v>1277</v>
      </c>
      <c r="BK309" s="23" t="s">
        <v>901</v>
      </c>
      <c r="BL309" s="23"/>
    </row>
    <row r="310" spans="1:64" ht="15">
      <c r="A310" s="28">
        <v>469</v>
      </c>
      <c r="B310" s="23" t="s">
        <v>902</v>
      </c>
      <c r="C310" s="28" t="s">
        <v>1686</v>
      </c>
      <c r="D310" s="27" t="s">
        <v>903</v>
      </c>
      <c r="E310" s="42" t="s">
        <v>113</v>
      </c>
      <c r="F310" s="25" t="s">
        <v>109</v>
      </c>
      <c r="G310" s="25" t="s">
        <v>109</v>
      </c>
      <c r="H310" s="25" t="s">
        <v>128</v>
      </c>
      <c r="I310" s="29" t="s">
        <v>1932</v>
      </c>
      <c r="J310" s="43" t="s">
        <v>1375</v>
      </c>
      <c r="K310" s="27" t="s">
        <v>908</v>
      </c>
      <c r="L310" s="29">
        <v>58.771000000000001</v>
      </c>
      <c r="M310" s="29">
        <v>61.328000000000003</v>
      </c>
      <c r="N310" s="29">
        <v>7.6260626374142992</v>
      </c>
      <c r="O310" s="30">
        <v>4.8</v>
      </c>
      <c r="P310" s="27" t="s">
        <v>106</v>
      </c>
      <c r="Q310" s="31">
        <v>2</v>
      </c>
      <c r="R310" s="25" t="s">
        <v>4430</v>
      </c>
      <c r="S310" s="25" t="s">
        <v>109</v>
      </c>
      <c r="T310" s="25" t="s">
        <v>2979</v>
      </c>
      <c r="U310" s="25" t="s">
        <v>128</v>
      </c>
      <c r="V310" s="23" t="s">
        <v>8</v>
      </c>
      <c r="W310" s="23" t="s">
        <v>8</v>
      </c>
      <c r="X310" s="23" t="s">
        <v>8</v>
      </c>
      <c r="Y310" s="23" t="s">
        <v>1301</v>
      </c>
      <c r="Z310" s="23" t="s">
        <v>1276</v>
      </c>
      <c r="AA310" s="23" t="s">
        <v>107</v>
      </c>
      <c r="AB310" s="23" t="s">
        <v>113</v>
      </c>
      <c r="AC310" s="25" t="s">
        <v>113</v>
      </c>
      <c r="AD310" s="32">
        <v>700000000</v>
      </c>
      <c r="AE310" s="33">
        <f>VLOOKUP(J310,Library!A:B,2,0)</f>
        <v>3</v>
      </c>
      <c r="AF310" s="33">
        <f>VLOOKUP(J310,Library!A:G,7,0)</f>
        <v>3</v>
      </c>
      <c r="AG310" s="28" t="str">
        <f>VLOOKUP(V310,Library!W:X,2,0)</f>
        <v>N/A</v>
      </c>
      <c r="AH310" s="28" t="str">
        <f>VLOOKUP(W310,Library!Y:Z,2,0)</f>
        <v>N/A</v>
      </c>
      <c r="AI310" s="28" t="str">
        <f>VLOOKUP(X310,Library!AA:AB,2,0)</f>
        <v>N/A</v>
      </c>
      <c r="AJ310" s="33">
        <f>IF(MAX(AG310,AH310,AI310)=0,VLOOKUP(I310,Library!$J:$P,7,0),MAX(AG310,AH310,AI310))</f>
        <v>7</v>
      </c>
      <c r="AK310" s="33">
        <f t="shared" si="21"/>
        <v>5</v>
      </c>
      <c r="AL310" s="33">
        <f>VLOOKUP(AA310,Library!T:U,2,0)</f>
        <v>1</v>
      </c>
      <c r="AM310" s="34">
        <f t="shared" si="22"/>
        <v>4.0999999999999996</v>
      </c>
      <c r="AN310" s="33">
        <f t="shared" si="23"/>
        <v>5</v>
      </c>
      <c r="AO310" s="28" t="s">
        <v>127</v>
      </c>
      <c r="AP310" s="25" t="s">
        <v>128</v>
      </c>
      <c r="AQ310" s="28" t="s">
        <v>3311</v>
      </c>
      <c r="AR310" s="28" t="s">
        <v>1959</v>
      </c>
      <c r="AS310" s="28" t="s">
        <v>1960</v>
      </c>
      <c r="AT310" s="23" t="s">
        <v>3312</v>
      </c>
      <c r="AU310" s="23" t="s">
        <v>130</v>
      </c>
      <c r="AV310" s="25" t="s">
        <v>128</v>
      </c>
      <c r="AW310" s="25" t="s">
        <v>128</v>
      </c>
      <c r="AX310" s="25" t="s">
        <v>128</v>
      </c>
      <c r="AY310" s="25" t="s">
        <v>128</v>
      </c>
      <c r="AZ310" s="25" t="s">
        <v>128</v>
      </c>
      <c r="BA310" s="25" t="s">
        <v>109</v>
      </c>
      <c r="BB310" s="25" t="s">
        <v>109</v>
      </c>
      <c r="BC310" s="25" t="s">
        <v>109</v>
      </c>
      <c r="BD310" s="25" t="s">
        <v>109</v>
      </c>
      <c r="BE310" s="25" t="s">
        <v>128</v>
      </c>
      <c r="BF310" s="25" t="s">
        <v>128</v>
      </c>
      <c r="BG310" s="25" t="s">
        <v>128</v>
      </c>
      <c r="BH310" s="25" t="s">
        <v>113</v>
      </c>
      <c r="BI310" s="23" t="s">
        <v>128</v>
      </c>
      <c r="BJ310" t="s">
        <v>1277</v>
      </c>
      <c r="BK310" s="23" t="s">
        <v>902</v>
      </c>
      <c r="BL310" s="23"/>
    </row>
    <row r="311" spans="1:64" ht="15">
      <c r="A311" s="28">
        <v>470</v>
      </c>
      <c r="B311" s="23" t="s">
        <v>904</v>
      </c>
      <c r="C311" s="28" t="s">
        <v>1687</v>
      </c>
      <c r="D311" s="27" t="s">
        <v>903</v>
      </c>
      <c r="E311" s="42" t="s">
        <v>113</v>
      </c>
      <c r="F311" s="25" t="s">
        <v>109</v>
      </c>
      <c r="G311" s="25" t="s">
        <v>109</v>
      </c>
      <c r="H311" s="25" t="s">
        <v>128</v>
      </c>
      <c r="I311" s="29" t="s">
        <v>1932</v>
      </c>
      <c r="J311" s="43" t="s">
        <v>1375</v>
      </c>
      <c r="K311" s="27" t="s">
        <v>908</v>
      </c>
      <c r="L311" s="29">
        <v>61.401000000000003</v>
      </c>
      <c r="M311" s="29">
        <v>63.212000000000003</v>
      </c>
      <c r="N311" s="29">
        <v>9.801023364315558</v>
      </c>
      <c r="O311" s="30">
        <v>6.25</v>
      </c>
      <c r="P311" s="27" t="s">
        <v>106</v>
      </c>
      <c r="Q311" s="31">
        <v>2</v>
      </c>
      <c r="R311" s="25" t="s">
        <v>4413</v>
      </c>
      <c r="S311" s="25" t="s">
        <v>109</v>
      </c>
      <c r="T311" s="25" t="s">
        <v>4413</v>
      </c>
      <c r="U311" s="25" t="s">
        <v>128</v>
      </c>
      <c r="V311" s="23" t="s">
        <v>8</v>
      </c>
      <c r="W311" s="23" t="s">
        <v>8</v>
      </c>
      <c r="X311" s="23" t="s">
        <v>8</v>
      </c>
      <c r="Y311" s="23" t="s">
        <v>1301</v>
      </c>
      <c r="Z311" s="23" t="s">
        <v>1276</v>
      </c>
      <c r="AA311" s="23" t="s">
        <v>107</v>
      </c>
      <c r="AB311" s="23" t="s">
        <v>113</v>
      </c>
      <c r="AC311" s="25" t="s">
        <v>113</v>
      </c>
      <c r="AD311" s="32">
        <v>1300000000</v>
      </c>
      <c r="AE311" s="33">
        <f>VLOOKUP(J311,Library!A:B,2,0)</f>
        <v>3</v>
      </c>
      <c r="AF311" s="33">
        <f>VLOOKUP(J311,Library!A:G,7,0)</f>
        <v>3</v>
      </c>
      <c r="AG311" s="28" t="str">
        <f>VLOOKUP(V311,Library!W:X,2,0)</f>
        <v>N/A</v>
      </c>
      <c r="AH311" s="28" t="str">
        <f>VLOOKUP(W311,Library!Y:Z,2,0)</f>
        <v>N/A</v>
      </c>
      <c r="AI311" s="28" t="str">
        <f>VLOOKUP(X311,Library!AA:AB,2,0)</f>
        <v>N/A</v>
      </c>
      <c r="AJ311" s="33">
        <f>IF(MAX(AG311,AH311,AI311)=0,VLOOKUP(I311,Library!$J:$P,7,0),MAX(AG311,AH311,AI311))</f>
        <v>7</v>
      </c>
      <c r="AK311" s="33">
        <f t="shared" si="21"/>
        <v>5</v>
      </c>
      <c r="AL311" s="33">
        <f>VLOOKUP(AA311,Library!T:U,2,0)</f>
        <v>1</v>
      </c>
      <c r="AM311" s="34">
        <f t="shared" si="22"/>
        <v>4.0999999999999996</v>
      </c>
      <c r="AN311" s="33">
        <f t="shared" si="23"/>
        <v>5</v>
      </c>
      <c r="AO311" s="28" t="s">
        <v>127</v>
      </c>
      <c r="AP311" s="25" t="s">
        <v>128</v>
      </c>
      <c r="AQ311" s="28" t="s">
        <v>3311</v>
      </c>
      <c r="AR311" s="28" t="s">
        <v>1959</v>
      </c>
      <c r="AS311" s="28" t="s">
        <v>1960</v>
      </c>
      <c r="AT311" s="23" t="s">
        <v>3313</v>
      </c>
      <c r="AU311" s="23" t="s">
        <v>130</v>
      </c>
      <c r="AV311" s="25" t="s">
        <v>128</v>
      </c>
      <c r="AW311" s="25" t="s">
        <v>128</v>
      </c>
      <c r="AX311" s="25" t="s">
        <v>128</v>
      </c>
      <c r="AY311" s="25" t="s">
        <v>128</v>
      </c>
      <c r="AZ311" s="25" t="s">
        <v>128</v>
      </c>
      <c r="BA311" s="25" t="s">
        <v>109</v>
      </c>
      <c r="BB311" s="25" t="s">
        <v>109</v>
      </c>
      <c r="BC311" s="25" t="s">
        <v>109</v>
      </c>
      <c r="BD311" s="25" t="s">
        <v>109</v>
      </c>
      <c r="BE311" s="25" t="s">
        <v>128</v>
      </c>
      <c r="BF311" s="25" t="s">
        <v>128</v>
      </c>
      <c r="BG311" s="25" t="s">
        <v>128</v>
      </c>
      <c r="BH311" s="25" t="s">
        <v>113</v>
      </c>
      <c r="BI311" s="23" t="s">
        <v>128</v>
      </c>
      <c r="BJ311" t="s">
        <v>1277</v>
      </c>
      <c r="BK311" s="23" t="s">
        <v>904</v>
      </c>
      <c r="BL311" s="23"/>
    </row>
    <row r="312" spans="1:64" ht="15">
      <c r="A312" s="28">
        <v>471</v>
      </c>
      <c r="B312" s="23" t="s">
        <v>905</v>
      </c>
      <c r="C312" s="28" t="s">
        <v>1688</v>
      </c>
      <c r="D312" s="27" t="s">
        <v>903</v>
      </c>
      <c r="E312" s="42" t="s">
        <v>113</v>
      </c>
      <c r="F312" s="25" t="s">
        <v>109</v>
      </c>
      <c r="G312" s="25" t="s">
        <v>109</v>
      </c>
      <c r="H312" s="25" t="s">
        <v>128</v>
      </c>
      <c r="I312" s="29" t="s">
        <v>1932</v>
      </c>
      <c r="J312" s="43" t="s">
        <v>1375</v>
      </c>
      <c r="K312" s="27" t="s">
        <v>908</v>
      </c>
      <c r="L312" s="29">
        <v>76.533000000000001</v>
      </c>
      <c r="M312" s="29">
        <v>78.549000000000007</v>
      </c>
      <c r="N312" s="29">
        <v>12.03795904251832</v>
      </c>
      <c r="O312" s="30">
        <v>6.15</v>
      </c>
      <c r="P312" s="27" t="s">
        <v>126</v>
      </c>
      <c r="Q312" s="31">
        <v>2</v>
      </c>
      <c r="R312" s="25" t="s">
        <v>4436</v>
      </c>
      <c r="S312" s="25" t="s">
        <v>109</v>
      </c>
      <c r="T312" s="25" t="s">
        <v>2979</v>
      </c>
      <c r="U312" s="25" t="s">
        <v>128</v>
      </c>
      <c r="V312" s="23" t="s">
        <v>8</v>
      </c>
      <c r="W312" s="23" t="s">
        <v>8</v>
      </c>
      <c r="X312" s="23" t="s">
        <v>8</v>
      </c>
      <c r="Y312" s="23" t="s">
        <v>1301</v>
      </c>
      <c r="Z312" s="23" t="s">
        <v>1276</v>
      </c>
      <c r="AA312" s="23" t="s">
        <v>107</v>
      </c>
      <c r="AB312" s="23" t="s">
        <v>113</v>
      </c>
      <c r="AC312" s="25" t="s">
        <v>113</v>
      </c>
      <c r="AD312" s="32">
        <v>500000000</v>
      </c>
      <c r="AE312" s="33">
        <f>VLOOKUP(J312,Library!A:B,2,0)</f>
        <v>3</v>
      </c>
      <c r="AF312" s="33">
        <f>VLOOKUP(J312,Library!A:G,7,0)</f>
        <v>3</v>
      </c>
      <c r="AG312" s="28" t="str">
        <f>VLOOKUP(V312,Library!W:X,2,0)</f>
        <v>N/A</v>
      </c>
      <c r="AH312" s="28" t="str">
        <f>VLOOKUP(W312,Library!Y:Z,2,0)</f>
        <v>N/A</v>
      </c>
      <c r="AI312" s="28" t="str">
        <f>VLOOKUP(X312,Library!AA:AB,2,0)</f>
        <v>N/A</v>
      </c>
      <c r="AJ312" s="33">
        <f>IF(MAX(AG312,AH312,AI312)=0,VLOOKUP(I312,Library!$J:$P,7,0),MAX(AG312,AH312,AI312))</f>
        <v>7</v>
      </c>
      <c r="AK312" s="33">
        <f t="shared" si="21"/>
        <v>5</v>
      </c>
      <c r="AL312" s="33">
        <f>VLOOKUP(AA312,Library!T:U,2,0)</f>
        <v>1</v>
      </c>
      <c r="AM312" s="34">
        <f t="shared" si="22"/>
        <v>4.0999999999999996</v>
      </c>
      <c r="AN312" s="33">
        <f t="shared" si="23"/>
        <v>5</v>
      </c>
      <c r="AO312" s="28" t="s">
        <v>127</v>
      </c>
      <c r="AP312" s="25" t="s">
        <v>128</v>
      </c>
      <c r="AQ312" s="28" t="s">
        <v>3311</v>
      </c>
      <c r="AR312" s="28" t="s">
        <v>1959</v>
      </c>
      <c r="AS312" s="28" t="s">
        <v>1960</v>
      </c>
      <c r="AT312" s="23" t="s">
        <v>3314</v>
      </c>
      <c r="AU312" s="23" t="s">
        <v>130</v>
      </c>
      <c r="AV312" s="25" t="s">
        <v>128</v>
      </c>
      <c r="AW312" s="25" t="s">
        <v>128</v>
      </c>
      <c r="AX312" s="25" t="s">
        <v>128</v>
      </c>
      <c r="AY312" s="25" t="s">
        <v>128</v>
      </c>
      <c r="AZ312" s="25" t="s">
        <v>128</v>
      </c>
      <c r="BA312" s="25" t="s">
        <v>109</v>
      </c>
      <c r="BB312" s="25" t="s">
        <v>109</v>
      </c>
      <c r="BC312" s="25" t="s">
        <v>109</v>
      </c>
      <c r="BD312" s="25" t="s">
        <v>109</v>
      </c>
      <c r="BE312" s="25" t="s">
        <v>128</v>
      </c>
      <c r="BF312" s="25" t="s">
        <v>128</v>
      </c>
      <c r="BG312" s="25" t="s">
        <v>128</v>
      </c>
      <c r="BH312" s="25" t="s">
        <v>113</v>
      </c>
      <c r="BI312" s="23" t="s">
        <v>128</v>
      </c>
      <c r="BJ312" t="s">
        <v>1277</v>
      </c>
      <c r="BK312" s="23" t="s">
        <v>905</v>
      </c>
      <c r="BL312" s="23"/>
    </row>
    <row r="313" spans="1:64" ht="15">
      <c r="A313" s="28">
        <v>472</v>
      </c>
      <c r="B313" s="23" t="s">
        <v>906</v>
      </c>
      <c r="C313" s="28" t="s">
        <v>1689</v>
      </c>
      <c r="D313" s="27" t="s">
        <v>903</v>
      </c>
      <c r="E313" s="42" t="s">
        <v>113</v>
      </c>
      <c r="F313" s="25" t="s">
        <v>109</v>
      </c>
      <c r="G313" s="25" t="s">
        <v>109</v>
      </c>
      <c r="H313" s="25" t="s">
        <v>128</v>
      </c>
      <c r="I313" s="29" t="s">
        <v>1932</v>
      </c>
      <c r="J313" s="43" t="s">
        <v>1375</v>
      </c>
      <c r="K313" s="27" t="s">
        <v>908</v>
      </c>
      <c r="L313" s="29">
        <v>77.44</v>
      </c>
      <c r="M313" s="29">
        <v>77.44</v>
      </c>
      <c r="N313" s="29">
        <v>14.303454606928318</v>
      </c>
      <c r="O313" s="30">
        <v>5.25</v>
      </c>
      <c r="P313" s="27" t="s">
        <v>126</v>
      </c>
      <c r="Q313" s="31">
        <v>2</v>
      </c>
      <c r="R313" s="25" t="s">
        <v>4428</v>
      </c>
      <c r="S313" s="25" t="s">
        <v>109</v>
      </c>
      <c r="T313" s="25" t="s">
        <v>2866</v>
      </c>
      <c r="U313" s="25" t="s">
        <v>128</v>
      </c>
      <c r="V313" s="23" t="s">
        <v>8</v>
      </c>
      <c r="W313" s="23" t="s">
        <v>8</v>
      </c>
      <c r="X313" s="23" t="s">
        <v>8</v>
      </c>
      <c r="Y313" s="23" t="s">
        <v>1301</v>
      </c>
      <c r="Z313" s="23" t="s">
        <v>1276</v>
      </c>
      <c r="AA313" s="23" t="s">
        <v>107</v>
      </c>
      <c r="AB313" s="23" t="s">
        <v>113</v>
      </c>
      <c r="AC313" s="25" t="s">
        <v>113</v>
      </c>
      <c r="AD313" s="32">
        <v>1000000000</v>
      </c>
      <c r="AE313" s="33">
        <f>VLOOKUP(J313,Library!A:B,2,0)</f>
        <v>3</v>
      </c>
      <c r="AF313" s="33">
        <f>VLOOKUP(J313,Library!A:G,7,0)</f>
        <v>3</v>
      </c>
      <c r="AG313" s="28" t="str">
        <f>VLOOKUP(V313,Library!W:X,2,0)</f>
        <v>N/A</v>
      </c>
      <c r="AH313" s="28" t="str">
        <f>VLOOKUP(W313,Library!Y:Z,2,0)</f>
        <v>N/A</v>
      </c>
      <c r="AI313" s="28" t="str">
        <f>VLOOKUP(X313,Library!AA:AB,2,0)</f>
        <v>N/A</v>
      </c>
      <c r="AJ313" s="33">
        <f>IF(MAX(AG313,AH313,AI313)=0,VLOOKUP(I313,Library!$J:$P,7,0),MAX(AG313,AH313,AI313))</f>
        <v>7</v>
      </c>
      <c r="AK313" s="33">
        <f t="shared" si="21"/>
        <v>5</v>
      </c>
      <c r="AL313" s="33">
        <f>VLOOKUP(AA313,Library!T:U,2,0)</f>
        <v>1</v>
      </c>
      <c r="AM313" s="34">
        <f t="shared" si="22"/>
        <v>4.0999999999999996</v>
      </c>
      <c r="AN313" s="33">
        <f t="shared" si="23"/>
        <v>5</v>
      </c>
      <c r="AO313" s="28" t="s">
        <v>127</v>
      </c>
      <c r="AP313" s="25" t="s">
        <v>128</v>
      </c>
      <c r="AQ313" s="28" t="s">
        <v>3311</v>
      </c>
      <c r="AR313" s="28" t="s">
        <v>1959</v>
      </c>
      <c r="AS313" s="28" t="s">
        <v>1960</v>
      </c>
      <c r="AT313" s="23" t="s">
        <v>2866</v>
      </c>
      <c r="AU313" s="23" t="s">
        <v>130</v>
      </c>
      <c r="AV313" s="25" t="s">
        <v>128</v>
      </c>
      <c r="AW313" s="25" t="s">
        <v>128</v>
      </c>
      <c r="AX313" s="25" t="s">
        <v>128</v>
      </c>
      <c r="AY313" s="25" t="s">
        <v>128</v>
      </c>
      <c r="AZ313" s="25" t="s">
        <v>128</v>
      </c>
      <c r="BA313" s="25" t="s">
        <v>109</v>
      </c>
      <c r="BB313" s="25" t="s">
        <v>109</v>
      </c>
      <c r="BC313" s="25" t="s">
        <v>109</v>
      </c>
      <c r="BD313" s="25" t="s">
        <v>109</v>
      </c>
      <c r="BE313" s="25" t="s">
        <v>128</v>
      </c>
      <c r="BF313" s="25" t="s">
        <v>128</v>
      </c>
      <c r="BG313" s="25" t="s">
        <v>128</v>
      </c>
      <c r="BH313" s="25" t="s">
        <v>113</v>
      </c>
      <c r="BI313" s="23" t="s">
        <v>128</v>
      </c>
      <c r="BJ313" t="s">
        <v>1277</v>
      </c>
      <c r="BK313" s="23" t="s">
        <v>906</v>
      </c>
      <c r="BL313" s="23"/>
    </row>
    <row r="314" spans="1:64" ht="15">
      <c r="A314" s="28">
        <v>473</v>
      </c>
      <c r="B314" s="23" t="s">
        <v>907</v>
      </c>
      <c r="C314" s="28" t="s">
        <v>1690</v>
      </c>
      <c r="D314" s="27" t="s">
        <v>903</v>
      </c>
      <c r="E314" s="42" t="s">
        <v>113</v>
      </c>
      <c r="F314" s="25" t="s">
        <v>109</v>
      </c>
      <c r="G314" s="25" t="s">
        <v>109</v>
      </c>
      <c r="H314" s="25" t="s">
        <v>128</v>
      </c>
      <c r="I314" s="29" t="s">
        <v>1932</v>
      </c>
      <c r="J314" s="43" t="s">
        <v>1375</v>
      </c>
      <c r="K314" s="27" t="s">
        <v>908</v>
      </c>
      <c r="L314" s="29">
        <v>67.11</v>
      </c>
      <c r="M314" s="29">
        <v>68.67</v>
      </c>
      <c r="N314" s="29">
        <v>11.898639660762843</v>
      </c>
      <c r="O314" s="30">
        <v>4.125</v>
      </c>
      <c r="P314" s="27" t="s">
        <v>126</v>
      </c>
      <c r="Q314" s="31">
        <v>2</v>
      </c>
      <c r="R314" s="25" t="s">
        <v>2722</v>
      </c>
      <c r="S314" s="25" t="s">
        <v>109</v>
      </c>
      <c r="T314" s="25" t="s">
        <v>3315</v>
      </c>
      <c r="U314" s="25" t="s">
        <v>128</v>
      </c>
      <c r="V314" s="23" t="s">
        <v>8</v>
      </c>
      <c r="W314" s="23" t="s">
        <v>8</v>
      </c>
      <c r="X314" s="23" t="s">
        <v>8</v>
      </c>
      <c r="Y314" s="23" t="s">
        <v>1301</v>
      </c>
      <c r="Z314" s="23" t="s">
        <v>1276</v>
      </c>
      <c r="AA314" s="23" t="s">
        <v>107</v>
      </c>
      <c r="AB314" s="23" t="s">
        <v>113</v>
      </c>
      <c r="AC314" s="25" t="s">
        <v>113</v>
      </c>
      <c r="AD314" s="32">
        <v>1200000000</v>
      </c>
      <c r="AE314" s="33">
        <f>VLOOKUP(J314,Library!A:B,2,0)</f>
        <v>3</v>
      </c>
      <c r="AF314" s="33">
        <f>VLOOKUP(J314,Library!A:G,7,0)</f>
        <v>3</v>
      </c>
      <c r="AG314" s="28" t="str">
        <f>VLOOKUP(V314,Library!W:X,2,0)</f>
        <v>N/A</v>
      </c>
      <c r="AH314" s="28" t="str">
        <f>VLOOKUP(W314,Library!Y:Z,2,0)</f>
        <v>N/A</v>
      </c>
      <c r="AI314" s="28" t="str">
        <f>VLOOKUP(X314,Library!AA:AB,2,0)</f>
        <v>N/A</v>
      </c>
      <c r="AJ314" s="33">
        <f>IF(MAX(AG314,AH314,AI314)=0,VLOOKUP(I314,Library!$J:$P,7,0),MAX(AG314,AH314,AI314))</f>
        <v>7</v>
      </c>
      <c r="AK314" s="33">
        <f t="shared" si="21"/>
        <v>5</v>
      </c>
      <c r="AL314" s="33">
        <f>VLOOKUP(AA314,Library!T:U,2,0)</f>
        <v>1</v>
      </c>
      <c r="AM314" s="34">
        <f t="shared" si="22"/>
        <v>4.0999999999999996</v>
      </c>
      <c r="AN314" s="33">
        <f t="shared" si="23"/>
        <v>5</v>
      </c>
      <c r="AO314" s="28" t="s">
        <v>127</v>
      </c>
      <c r="AP314" s="25" t="s">
        <v>128</v>
      </c>
      <c r="AQ314" s="28" t="s">
        <v>3311</v>
      </c>
      <c r="AR314" s="28" t="s">
        <v>1959</v>
      </c>
      <c r="AS314" s="28" t="s">
        <v>1960</v>
      </c>
      <c r="AT314" s="23" t="s">
        <v>3315</v>
      </c>
      <c r="AU314" s="23" t="s">
        <v>130</v>
      </c>
      <c r="AV314" s="25" t="s">
        <v>128</v>
      </c>
      <c r="AW314" s="25" t="s">
        <v>128</v>
      </c>
      <c r="AX314" s="25" t="s">
        <v>128</v>
      </c>
      <c r="AY314" s="25" t="s">
        <v>128</v>
      </c>
      <c r="AZ314" s="25" t="s">
        <v>128</v>
      </c>
      <c r="BA314" s="25" t="s">
        <v>109</v>
      </c>
      <c r="BB314" s="25" t="s">
        <v>109</v>
      </c>
      <c r="BC314" s="25" t="s">
        <v>109</v>
      </c>
      <c r="BD314" s="25" t="s">
        <v>109</v>
      </c>
      <c r="BE314" s="25" t="s">
        <v>128</v>
      </c>
      <c r="BF314" s="25" t="s">
        <v>128</v>
      </c>
      <c r="BG314" s="25" t="s">
        <v>128</v>
      </c>
      <c r="BH314" s="25" t="s">
        <v>113</v>
      </c>
      <c r="BI314" s="23" t="s">
        <v>128</v>
      </c>
      <c r="BJ314" t="s">
        <v>1277</v>
      </c>
      <c r="BK314" s="23" t="s">
        <v>907</v>
      </c>
      <c r="BL314" s="23"/>
    </row>
    <row r="315" spans="1:64" ht="15">
      <c r="A315" s="28">
        <v>474</v>
      </c>
      <c r="B315" s="23" t="s">
        <v>909</v>
      </c>
      <c r="C315" s="28" t="s">
        <v>1691</v>
      </c>
      <c r="D315" s="27" t="s">
        <v>910</v>
      </c>
      <c r="E315" s="42" t="s">
        <v>113</v>
      </c>
      <c r="F315" s="25" t="s">
        <v>109</v>
      </c>
      <c r="G315" s="25" t="s">
        <v>109</v>
      </c>
      <c r="H315" s="25" t="s">
        <v>128</v>
      </c>
      <c r="I315" s="29" t="s">
        <v>1226</v>
      </c>
      <c r="J315" s="43" t="s">
        <v>1375</v>
      </c>
      <c r="K315" s="27" t="s">
        <v>23</v>
      </c>
      <c r="L315" s="29">
        <v>74.488</v>
      </c>
      <c r="M315" s="29">
        <v>74.790000000000006</v>
      </c>
      <c r="N315" s="29">
        <v>17.045886932559938</v>
      </c>
      <c r="O315" s="30">
        <v>7.375</v>
      </c>
      <c r="P315" s="27" t="s">
        <v>126</v>
      </c>
      <c r="Q315" s="31">
        <v>2</v>
      </c>
      <c r="R315" s="25" t="s">
        <v>3495</v>
      </c>
      <c r="S315" s="25" t="s">
        <v>109</v>
      </c>
      <c r="T315" s="25" t="s">
        <v>4427</v>
      </c>
      <c r="U315" s="25" t="s">
        <v>128</v>
      </c>
      <c r="V315" s="23" t="s">
        <v>8</v>
      </c>
      <c r="W315" s="23" t="s">
        <v>8</v>
      </c>
      <c r="X315" s="23" t="s">
        <v>8</v>
      </c>
      <c r="Y315" s="23" t="s">
        <v>1301</v>
      </c>
      <c r="Z315" s="23" t="s">
        <v>1276</v>
      </c>
      <c r="AA315" s="23" t="s">
        <v>107</v>
      </c>
      <c r="AB315" s="23" t="s">
        <v>113</v>
      </c>
      <c r="AC315" s="25" t="s">
        <v>113</v>
      </c>
      <c r="AD315" s="32">
        <v>360000000</v>
      </c>
      <c r="AE315" s="33">
        <f>VLOOKUP(J315,Library!A:B,2,0)</f>
        <v>3</v>
      </c>
      <c r="AF315" s="33">
        <f>VLOOKUP(J315,Library!A:G,7,0)</f>
        <v>3</v>
      </c>
      <c r="AG315" s="28" t="str">
        <f>VLOOKUP(V315,Library!W:X,2,0)</f>
        <v>N/A</v>
      </c>
      <c r="AH315" s="28" t="str">
        <f>VLOOKUP(W315,Library!Y:Z,2,0)</f>
        <v>N/A</v>
      </c>
      <c r="AI315" s="28" t="str">
        <f>VLOOKUP(X315,Library!AA:AB,2,0)</f>
        <v>N/A</v>
      </c>
      <c r="AJ315" s="33">
        <f>IF(MAX(AG315,AH315,AI315)=0,VLOOKUP(I315,Library!$J:$P,7,0),MAX(AG315,AH315,AI315))</f>
        <v>7</v>
      </c>
      <c r="AK315" s="33">
        <f t="shared" si="21"/>
        <v>5</v>
      </c>
      <c r="AL315" s="33">
        <f>VLOOKUP(AA315,Library!T:U,2,0)</f>
        <v>1</v>
      </c>
      <c r="AM315" s="34">
        <f t="shared" si="22"/>
        <v>4.0999999999999996</v>
      </c>
      <c r="AN315" s="33">
        <f t="shared" si="23"/>
        <v>5</v>
      </c>
      <c r="AO315" s="28" t="s">
        <v>127</v>
      </c>
      <c r="AP315" s="25" t="s">
        <v>128</v>
      </c>
      <c r="AQ315" s="28" t="s">
        <v>3316</v>
      </c>
      <c r="AR315" s="28" t="s">
        <v>3317</v>
      </c>
      <c r="AS315" s="28" t="s">
        <v>2339</v>
      </c>
      <c r="AT315" s="23" t="s">
        <v>3318</v>
      </c>
      <c r="AU315" s="23" t="s">
        <v>130</v>
      </c>
      <c r="AV315" s="25" t="s">
        <v>128</v>
      </c>
      <c r="AW315" s="25" t="s">
        <v>128</v>
      </c>
      <c r="AX315" s="25" t="s">
        <v>128</v>
      </c>
      <c r="AY315" s="25" t="s">
        <v>128</v>
      </c>
      <c r="AZ315" s="25" t="s">
        <v>128</v>
      </c>
      <c r="BA315" s="25" t="s">
        <v>109</v>
      </c>
      <c r="BB315" s="25" t="s">
        <v>109</v>
      </c>
      <c r="BC315" s="25" t="s">
        <v>109</v>
      </c>
      <c r="BD315" s="25" t="s">
        <v>109</v>
      </c>
      <c r="BE315" s="25" t="s">
        <v>128</v>
      </c>
      <c r="BF315" s="25" t="s">
        <v>128</v>
      </c>
      <c r="BG315" s="25" t="s">
        <v>128</v>
      </c>
      <c r="BH315" s="25" t="s">
        <v>113</v>
      </c>
      <c r="BI315" s="23" t="s">
        <v>128</v>
      </c>
      <c r="BJ315" t="s">
        <v>1277</v>
      </c>
      <c r="BK315" s="23" t="s">
        <v>909</v>
      </c>
      <c r="BL315" s="23"/>
    </row>
    <row r="316" spans="1:64" ht="15">
      <c r="A316" s="28">
        <v>476</v>
      </c>
      <c r="B316" s="23" t="s">
        <v>912</v>
      </c>
      <c r="C316" s="28" t="s">
        <v>1692</v>
      </c>
      <c r="D316" s="27" t="s">
        <v>911</v>
      </c>
      <c r="E316" s="42">
        <v>4</v>
      </c>
      <c r="F316" s="25" t="s">
        <v>109</v>
      </c>
      <c r="G316" s="25" t="s">
        <v>128</v>
      </c>
      <c r="H316" s="25" t="s">
        <v>128</v>
      </c>
      <c r="I316" s="29" t="s">
        <v>2499</v>
      </c>
      <c r="J316" s="43" t="s">
        <v>3637</v>
      </c>
      <c r="K316" s="27" t="s">
        <v>24</v>
      </c>
      <c r="L316" s="29">
        <v>99.31</v>
      </c>
      <c r="M316" s="29">
        <v>99.504999999999995</v>
      </c>
      <c r="N316" s="29">
        <v>5.4431988878320414</v>
      </c>
      <c r="O316" s="30">
        <v>5.125</v>
      </c>
      <c r="P316" s="27" t="s">
        <v>106</v>
      </c>
      <c r="Q316" s="31">
        <v>2</v>
      </c>
      <c r="R316" s="25" t="s">
        <v>3904</v>
      </c>
      <c r="S316" s="25" t="s">
        <v>109</v>
      </c>
      <c r="T316" s="25" t="s">
        <v>3321</v>
      </c>
      <c r="U316" s="25" t="s">
        <v>128</v>
      </c>
      <c r="V316" s="23" t="s">
        <v>1230</v>
      </c>
      <c r="W316" s="23" t="s">
        <v>3643</v>
      </c>
      <c r="X316" s="23" t="s">
        <v>8</v>
      </c>
      <c r="Y316" s="23" t="s">
        <v>1301</v>
      </c>
      <c r="Z316" s="23" t="s">
        <v>113</v>
      </c>
      <c r="AA316" s="23" t="s">
        <v>107</v>
      </c>
      <c r="AB316" s="23" t="s">
        <v>2876</v>
      </c>
      <c r="AC316" s="25">
        <v>1.6273972602739726</v>
      </c>
      <c r="AD316" s="32">
        <v>2000000000</v>
      </c>
      <c r="AE316" s="33">
        <f>VLOOKUP(J316,Library!A:B,2,0)</f>
        <v>3</v>
      </c>
      <c r="AF316" s="33">
        <f>VLOOKUP(J316,Library!A:G,7,0)</f>
        <v>3</v>
      </c>
      <c r="AG316" s="28">
        <f>VLOOKUP(V316,Library!W:X,2,0)</f>
        <v>5</v>
      </c>
      <c r="AH316" s="28">
        <f>VLOOKUP(W316,Library!Y:Z,2,0)</f>
        <v>5</v>
      </c>
      <c r="AI316" s="28" t="str">
        <f>VLOOKUP(X316,Library!AA:AB,2,0)</f>
        <v>N/A</v>
      </c>
      <c r="AJ316" s="33">
        <f>IF(MAX(AG316,AH316,AI316)=0,VLOOKUP(I316,Library!$J:$P,7,0),MAX(AG316,AH316,AI316))</f>
        <v>5</v>
      </c>
      <c r="AK316" s="33">
        <f t="shared" si="21"/>
        <v>3</v>
      </c>
      <c r="AL316" s="33">
        <f>VLOOKUP(AA316,Library!T:U,2,0)</f>
        <v>1</v>
      </c>
      <c r="AM316" s="34">
        <f t="shared" si="22"/>
        <v>3.3999999999999995</v>
      </c>
      <c r="AN316" s="33">
        <f t="shared" si="23"/>
        <v>4</v>
      </c>
      <c r="AO316" s="28" t="s">
        <v>136</v>
      </c>
      <c r="AP316" s="25" t="s">
        <v>128</v>
      </c>
      <c r="AQ316" s="28" t="s">
        <v>3319</v>
      </c>
      <c r="AR316" s="28" t="s">
        <v>3320</v>
      </c>
      <c r="AS316" s="28" t="s">
        <v>2340</v>
      </c>
      <c r="AT316" s="23" t="s">
        <v>3321</v>
      </c>
      <c r="AU316" s="23" t="s">
        <v>35</v>
      </c>
      <c r="AV316" s="25" t="s">
        <v>128</v>
      </c>
      <c r="AW316" s="25" t="s">
        <v>128</v>
      </c>
      <c r="AX316" s="25" t="s">
        <v>128</v>
      </c>
      <c r="AY316" s="25" t="s">
        <v>128</v>
      </c>
      <c r="AZ316" s="25" t="s">
        <v>128</v>
      </c>
      <c r="BA316" s="25" t="s">
        <v>128</v>
      </c>
      <c r="BB316" s="25" t="s">
        <v>128</v>
      </c>
      <c r="BC316" s="25" t="s">
        <v>128</v>
      </c>
      <c r="BD316" s="25" t="s">
        <v>128</v>
      </c>
      <c r="BE316" s="25" t="s">
        <v>128</v>
      </c>
      <c r="BF316" s="25" t="s">
        <v>128</v>
      </c>
      <c r="BG316" s="25" t="s">
        <v>128</v>
      </c>
      <c r="BH316" s="25" t="s">
        <v>113</v>
      </c>
      <c r="BI316" s="23" t="s">
        <v>128</v>
      </c>
      <c r="BJ316" t="s">
        <v>1340</v>
      </c>
      <c r="BK316" s="23" t="s">
        <v>912</v>
      </c>
      <c r="BL316" s="23"/>
    </row>
    <row r="317" spans="1:64" ht="15">
      <c r="A317" s="28">
        <v>477</v>
      </c>
      <c r="B317" s="23" t="s">
        <v>913</v>
      </c>
      <c r="C317" s="28" t="s">
        <v>1693</v>
      </c>
      <c r="D317" s="27" t="s">
        <v>911</v>
      </c>
      <c r="E317" s="42">
        <v>4</v>
      </c>
      <c r="F317" s="25" t="s">
        <v>109</v>
      </c>
      <c r="G317" s="25" t="s">
        <v>128</v>
      </c>
      <c r="H317" s="25" t="s">
        <v>128</v>
      </c>
      <c r="I317" s="29" t="s">
        <v>2499</v>
      </c>
      <c r="J317" s="43" t="s">
        <v>3637</v>
      </c>
      <c r="K317" s="27" t="s">
        <v>24</v>
      </c>
      <c r="L317" s="29">
        <v>101.108</v>
      </c>
      <c r="M317" s="29">
        <v>101.274</v>
      </c>
      <c r="N317" s="29">
        <v>5.6204636864113153</v>
      </c>
      <c r="O317" s="30">
        <v>6.25</v>
      </c>
      <c r="P317" s="27" t="s">
        <v>106</v>
      </c>
      <c r="Q317" s="31">
        <v>2</v>
      </c>
      <c r="R317" s="25" t="s">
        <v>2696</v>
      </c>
      <c r="S317" s="25" t="s">
        <v>109</v>
      </c>
      <c r="T317" s="25" t="s">
        <v>2919</v>
      </c>
      <c r="U317" s="25" t="s">
        <v>128</v>
      </c>
      <c r="V317" s="23" t="s">
        <v>1230</v>
      </c>
      <c r="W317" s="23" t="s">
        <v>3643</v>
      </c>
      <c r="X317" s="23" t="s">
        <v>8</v>
      </c>
      <c r="Y317" s="23" t="s">
        <v>1301</v>
      </c>
      <c r="Z317" s="23" t="s">
        <v>113</v>
      </c>
      <c r="AA317" s="23" t="s">
        <v>107</v>
      </c>
      <c r="AB317" s="23" t="s">
        <v>2751</v>
      </c>
      <c r="AC317" s="25">
        <v>2.2000000000000002</v>
      </c>
      <c r="AD317" s="32">
        <v>499956000</v>
      </c>
      <c r="AE317" s="33">
        <f>VLOOKUP(J317,Library!A:B,2,0)</f>
        <v>3</v>
      </c>
      <c r="AF317" s="33">
        <f>VLOOKUP(J317,Library!A:G,7,0)</f>
        <v>3</v>
      </c>
      <c r="AG317" s="28">
        <f>VLOOKUP(V317,Library!W:X,2,0)</f>
        <v>5</v>
      </c>
      <c r="AH317" s="28">
        <f>VLOOKUP(W317,Library!Y:Z,2,0)</f>
        <v>5</v>
      </c>
      <c r="AI317" s="28" t="str">
        <f>VLOOKUP(X317,Library!AA:AB,2,0)</f>
        <v>N/A</v>
      </c>
      <c r="AJ317" s="33">
        <f>IF(MAX(AG317,AH317,AI317)=0,VLOOKUP(I317,Library!$J:$P,7,0),MAX(AG317,AH317,AI317))</f>
        <v>5</v>
      </c>
      <c r="AK317" s="33">
        <f t="shared" si="21"/>
        <v>3</v>
      </c>
      <c r="AL317" s="33">
        <f>VLOOKUP(AA317,Library!T:U,2,0)</f>
        <v>1</v>
      </c>
      <c r="AM317" s="34">
        <f t="shared" si="22"/>
        <v>3.3999999999999995</v>
      </c>
      <c r="AN317" s="33">
        <f t="shared" si="23"/>
        <v>4</v>
      </c>
      <c r="AO317" s="28" t="s">
        <v>173</v>
      </c>
      <c r="AP317" s="25" t="s">
        <v>128</v>
      </c>
      <c r="AQ317" s="28" t="s">
        <v>3319</v>
      </c>
      <c r="AR317" s="28" t="s">
        <v>3320</v>
      </c>
      <c r="AS317" s="28" t="s">
        <v>2340</v>
      </c>
      <c r="AT317" s="23" t="s">
        <v>2919</v>
      </c>
      <c r="AU317" s="23" t="s">
        <v>35</v>
      </c>
      <c r="AV317" s="25" t="s">
        <v>128</v>
      </c>
      <c r="AW317" s="25" t="s">
        <v>128</v>
      </c>
      <c r="AX317" s="25" t="s">
        <v>128</v>
      </c>
      <c r="AY317" s="25" t="s">
        <v>128</v>
      </c>
      <c r="AZ317" s="25" t="s">
        <v>128</v>
      </c>
      <c r="BA317" s="25" t="s">
        <v>128</v>
      </c>
      <c r="BB317" s="25" t="s">
        <v>128</v>
      </c>
      <c r="BC317" s="25" t="s">
        <v>128</v>
      </c>
      <c r="BD317" s="25" t="s">
        <v>128</v>
      </c>
      <c r="BE317" s="25" t="s">
        <v>128</v>
      </c>
      <c r="BF317" s="25" t="s">
        <v>128</v>
      </c>
      <c r="BG317" s="25" t="s">
        <v>128</v>
      </c>
      <c r="BH317" s="25" t="s">
        <v>113</v>
      </c>
      <c r="BI317" s="23" t="s">
        <v>128</v>
      </c>
      <c r="BJ317" t="s">
        <v>1340</v>
      </c>
      <c r="BK317" s="23" t="s">
        <v>913</v>
      </c>
      <c r="BL317" s="23"/>
    </row>
    <row r="318" spans="1:64" ht="15">
      <c r="A318" s="28">
        <v>478</v>
      </c>
      <c r="B318" s="23" t="s">
        <v>914</v>
      </c>
      <c r="C318" s="28" t="s">
        <v>1694</v>
      </c>
      <c r="D318" s="27" t="s">
        <v>911</v>
      </c>
      <c r="E318" s="42" t="s">
        <v>113</v>
      </c>
      <c r="F318" s="25" t="s">
        <v>109</v>
      </c>
      <c r="G318" s="25" t="s">
        <v>109</v>
      </c>
      <c r="H318" s="25" t="s">
        <v>128</v>
      </c>
      <c r="I318" s="29" t="s">
        <v>2499</v>
      </c>
      <c r="J318" s="43" t="s">
        <v>1375</v>
      </c>
      <c r="K318" s="27" t="s">
        <v>24</v>
      </c>
      <c r="L318" s="29">
        <v>97.731999999999999</v>
      </c>
      <c r="M318" s="29">
        <v>98.028999999999996</v>
      </c>
      <c r="N318" s="29">
        <v>8.8175954220404638</v>
      </c>
      <c r="O318" s="30">
        <v>6.875</v>
      </c>
      <c r="P318" s="27" t="s">
        <v>126</v>
      </c>
      <c r="Q318" s="31">
        <v>2</v>
      </c>
      <c r="R318" s="25" t="s">
        <v>4383</v>
      </c>
      <c r="S318" s="25" t="s">
        <v>109</v>
      </c>
      <c r="T318" s="25" t="s">
        <v>2634</v>
      </c>
      <c r="U318" s="25" t="s">
        <v>128</v>
      </c>
      <c r="V318" s="23" t="s">
        <v>1236</v>
      </c>
      <c r="W318" s="23" t="s">
        <v>4370</v>
      </c>
      <c r="X318" s="23" t="s">
        <v>8</v>
      </c>
      <c r="Y318" s="23" t="s">
        <v>1327</v>
      </c>
      <c r="Z318" s="23" t="s">
        <v>113</v>
      </c>
      <c r="AA318" s="23" t="s">
        <v>107</v>
      </c>
      <c r="AB318" s="23" t="s">
        <v>113</v>
      </c>
      <c r="AC318" s="25" t="s">
        <v>113</v>
      </c>
      <c r="AD318" s="32">
        <v>1750000000</v>
      </c>
      <c r="AE318" s="33">
        <f>VLOOKUP(J318,Library!A:B,2,0)</f>
        <v>3</v>
      </c>
      <c r="AF318" s="33">
        <f>VLOOKUP(J318,Library!A:G,7,0)</f>
        <v>3</v>
      </c>
      <c r="AG318" s="28">
        <f>VLOOKUP(V318,Library!W:X,2,0)</f>
        <v>6</v>
      </c>
      <c r="AH318" s="28">
        <f>VLOOKUP(W318,Library!Y:Z,2,0)</f>
        <v>6</v>
      </c>
      <c r="AI318" s="28" t="str">
        <f>VLOOKUP(X318,Library!AA:AB,2,0)</f>
        <v>N/A</v>
      </c>
      <c r="AJ318" s="33">
        <f>IF(MAX(AG318,AH318,AI318)=0,VLOOKUP(I318,Library!$J:$P,7,0),MAX(AG318,AH318,AI318))</f>
        <v>6</v>
      </c>
      <c r="AK318" s="33">
        <f t="shared" si="21"/>
        <v>5</v>
      </c>
      <c r="AL318" s="33">
        <f>VLOOKUP(AA318,Library!T:U,2,0)</f>
        <v>1</v>
      </c>
      <c r="AM318" s="34">
        <f t="shared" si="22"/>
        <v>3.8499999999999996</v>
      </c>
      <c r="AN318" s="33">
        <f t="shared" si="23"/>
        <v>5</v>
      </c>
      <c r="AO318" s="28" t="s">
        <v>173</v>
      </c>
      <c r="AP318" s="25" t="s">
        <v>128</v>
      </c>
      <c r="AQ318" s="28" t="s">
        <v>3319</v>
      </c>
      <c r="AR318" s="28" t="s">
        <v>3320</v>
      </c>
      <c r="AS318" s="28" t="s">
        <v>2340</v>
      </c>
      <c r="AT318" s="23" t="s">
        <v>2634</v>
      </c>
      <c r="AU318" s="23" t="s">
        <v>130</v>
      </c>
      <c r="AV318" s="25" t="s">
        <v>128</v>
      </c>
      <c r="AW318" s="25" t="s">
        <v>109</v>
      </c>
      <c r="AX318" s="25" t="s">
        <v>128</v>
      </c>
      <c r="AY318" s="25" t="s">
        <v>128</v>
      </c>
      <c r="AZ318" s="25" t="s">
        <v>128</v>
      </c>
      <c r="BA318" s="25" t="s">
        <v>109</v>
      </c>
      <c r="BB318" s="25" t="s">
        <v>109</v>
      </c>
      <c r="BC318" s="25" t="s">
        <v>109</v>
      </c>
      <c r="BD318" s="25" t="s">
        <v>109</v>
      </c>
      <c r="BE318" s="25" t="s">
        <v>128</v>
      </c>
      <c r="BF318" s="25" t="s">
        <v>128</v>
      </c>
      <c r="BG318" s="25" t="s">
        <v>128</v>
      </c>
      <c r="BH318" s="25" t="s">
        <v>113</v>
      </c>
      <c r="BI318" s="23" t="s">
        <v>128</v>
      </c>
      <c r="BJ318" t="s">
        <v>1340</v>
      </c>
      <c r="BK318" s="23" t="s">
        <v>914</v>
      </c>
      <c r="BL318" s="23"/>
    </row>
    <row r="319" spans="1:64" ht="15">
      <c r="A319" s="28">
        <v>479</v>
      </c>
      <c r="B319" s="23" t="s">
        <v>915</v>
      </c>
      <c r="C319" s="28" t="s">
        <v>1695</v>
      </c>
      <c r="D319" s="27" t="s">
        <v>916</v>
      </c>
      <c r="E319" s="42">
        <v>4</v>
      </c>
      <c r="F319" s="25" t="s">
        <v>109</v>
      </c>
      <c r="G319" s="25" t="s">
        <v>109</v>
      </c>
      <c r="H319" s="25" t="s">
        <v>128</v>
      </c>
      <c r="I319" s="29" t="s">
        <v>2500</v>
      </c>
      <c r="J319" s="43" t="s">
        <v>3638</v>
      </c>
      <c r="K319" s="27" t="s">
        <v>24</v>
      </c>
      <c r="L319" s="29">
        <v>93.843000000000004</v>
      </c>
      <c r="M319" s="29">
        <v>94.106999999999999</v>
      </c>
      <c r="N319" s="29">
        <v>6.3644141454408745</v>
      </c>
      <c r="O319" s="30">
        <v>4.125</v>
      </c>
      <c r="P319" s="27" t="s">
        <v>126</v>
      </c>
      <c r="Q319" s="31">
        <v>2</v>
      </c>
      <c r="R319" s="25" t="s">
        <v>4432</v>
      </c>
      <c r="S319" s="25" t="s">
        <v>109</v>
      </c>
      <c r="T319" s="25" t="s">
        <v>3324</v>
      </c>
      <c r="U319" s="25" t="s">
        <v>128</v>
      </c>
      <c r="V319" s="23" t="s">
        <v>1230</v>
      </c>
      <c r="W319" s="23" t="s">
        <v>1231</v>
      </c>
      <c r="X319" s="23" t="s">
        <v>1230</v>
      </c>
      <c r="Y319" s="23" t="s">
        <v>1344</v>
      </c>
      <c r="Z319" s="23" t="s">
        <v>113</v>
      </c>
      <c r="AA319" s="23" t="s">
        <v>107</v>
      </c>
      <c r="AB319" s="23" t="s">
        <v>2877</v>
      </c>
      <c r="AC319" s="25">
        <v>55.372602739726027</v>
      </c>
      <c r="AD319" s="32">
        <v>1000000000</v>
      </c>
      <c r="AE319" s="33">
        <f>VLOOKUP(J319,Library!A:B,2,0)</f>
        <v>3</v>
      </c>
      <c r="AF319" s="33">
        <f>VLOOKUP(J319,Library!A:G,7,0)</f>
        <v>3</v>
      </c>
      <c r="AG319" s="28">
        <f>VLOOKUP(V319,Library!W:X,2,0)</f>
        <v>5</v>
      </c>
      <c r="AH319" s="28">
        <f>VLOOKUP(W319,Library!Y:Z,2,0)</f>
        <v>5</v>
      </c>
      <c r="AI319" s="28">
        <f>VLOOKUP(X319,Library!AA:AB,2,0)</f>
        <v>5</v>
      </c>
      <c r="AJ319" s="33">
        <f>IF(MAX(AG319,AH319,AI319)=0,VLOOKUP(I319,Library!$J:$P,7,0),MAX(AG319,AH319,AI319))</f>
        <v>5</v>
      </c>
      <c r="AK319" s="33">
        <f t="shared" si="21"/>
        <v>5</v>
      </c>
      <c r="AL319" s="33">
        <f>VLOOKUP(AA319,Library!T:U,2,0)</f>
        <v>1</v>
      </c>
      <c r="AM319" s="34">
        <f t="shared" si="22"/>
        <v>3.5999999999999996</v>
      </c>
      <c r="AN319" s="33">
        <f t="shared" si="23"/>
        <v>4</v>
      </c>
      <c r="AO319" s="28" t="s">
        <v>136</v>
      </c>
      <c r="AP319" s="25" t="s">
        <v>128</v>
      </c>
      <c r="AQ319" s="28" t="s">
        <v>3322</v>
      </c>
      <c r="AR319" s="28" t="s">
        <v>3323</v>
      </c>
      <c r="AS319" s="28" t="s">
        <v>916</v>
      </c>
      <c r="AT319" s="23" t="s">
        <v>3324</v>
      </c>
      <c r="AU319" s="23" t="s">
        <v>35</v>
      </c>
      <c r="AV319" s="25" t="s">
        <v>128</v>
      </c>
      <c r="AW319" s="25" t="s">
        <v>109</v>
      </c>
      <c r="AX319" s="25" t="s">
        <v>128</v>
      </c>
      <c r="AY319" s="25" t="s">
        <v>128</v>
      </c>
      <c r="AZ319" s="25" t="s">
        <v>128</v>
      </c>
      <c r="BA319" s="25" t="s">
        <v>109</v>
      </c>
      <c r="BB319" s="25" t="s">
        <v>109</v>
      </c>
      <c r="BC319" s="25" t="s">
        <v>109</v>
      </c>
      <c r="BD319" s="25" t="s">
        <v>128</v>
      </c>
      <c r="BE319" s="25" t="s">
        <v>128</v>
      </c>
      <c r="BF319" s="25" t="s">
        <v>128</v>
      </c>
      <c r="BG319" s="25" t="s">
        <v>128</v>
      </c>
      <c r="BH319" s="25" t="s">
        <v>113</v>
      </c>
      <c r="BI319" s="23" t="s">
        <v>128</v>
      </c>
      <c r="BJ319" t="s">
        <v>1340</v>
      </c>
      <c r="BK319" s="23" t="s">
        <v>915</v>
      </c>
      <c r="BL319" s="23"/>
    </row>
    <row r="320" spans="1:64" ht="15">
      <c r="A320" s="28">
        <v>480</v>
      </c>
      <c r="B320" s="23" t="s">
        <v>917</v>
      </c>
      <c r="C320" s="28" t="s">
        <v>1696</v>
      </c>
      <c r="D320" s="27" t="s">
        <v>916</v>
      </c>
      <c r="E320" s="42">
        <v>4</v>
      </c>
      <c r="F320" s="25" t="s">
        <v>109</v>
      </c>
      <c r="G320" s="25" t="s">
        <v>109</v>
      </c>
      <c r="H320" s="25" t="s">
        <v>128</v>
      </c>
      <c r="I320" s="29" t="s">
        <v>2500</v>
      </c>
      <c r="J320" s="43" t="s">
        <v>3638</v>
      </c>
      <c r="K320" s="27" t="s">
        <v>24</v>
      </c>
      <c r="L320" s="29">
        <v>79.049000000000007</v>
      </c>
      <c r="M320" s="29">
        <v>79.448999999999998</v>
      </c>
      <c r="N320" s="29">
        <v>6.8670863109892739</v>
      </c>
      <c r="O320" s="30">
        <v>5.125</v>
      </c>
      <c r="P320" s="27" t="s">
        <v>126</v>
      </c>
      <c r="Q320" s="31">
        <v>2</v>
      </c>
      <c r="R320" s="25" t="s">
        <v>4432</v>
      </c>
      <c r="S320" s="25" t="s">
        <v>109</v>
      </c>
      <c r="T320" s="25" t="s">
        <v>3325</v>
      </c>
      <c r="U320" s="25" t="s">
        <v>128</v>
      </c>
      <c r="V320" s="23" t="s">
        <v>1230</v>
      </c>
      <c r="W320" s="23" t="s">
        <v>1231</v>
      </c>
      <c r="X320" s="23" t="s">
        <v>1230</v>
      </c>
      <c r="Y320" s="23" t="s">
        <v>1344</v>
      </c>
      <c r="Z320" s="23" t="s">
        <v>113</v>
      </c>
      <c r="AA320" s="23" t="s">
        <v>107</v>
      </c>
      <c r="AB320" s="23" t="s">
        <v>2877</v>
      </c>
      <c r="AC320" s="25">
        <v>55.372602739726027</v>
      </c>
      <c r="AD320" s="32">
        <v>950000000</v>
      </c>
      <c r="AE320" s="33">
        <f>VLOOKUP(J320,Library!A:B,2,0)</f>
        <v>3</v>
      </c>
      <c r="AF320" s="33">
        <f>VLOOKUP(J320,Library!A:G,7,0)</f>
        <v>3</v>
      </c>
      <c r="AG320" s="28">
        <f>VLOOKUP(V320,Library!W:X,2,0)</f>
        <v>5</v>
      </c>
      <c r="AH320" s="28">
        <f>VLOOKUP(W320,Library!Y:Z,2,0)</f>
        <v>5</v>
      </c>
      <c r="AI320" s="28">
        <f>VLOOKUP(X320,Library!AA:AB,2,0)</f>
        <v>5</v>
      </c>
      <c r="AJ320" s="33">
        <f>IF(MAX(AG320,AH320,AI320)=0,VLOOKUP(I320,Library!$J:$P,7,0),MAX(AG320,AH320,AI320))</f>
        <v>5</v>
      </c>
      <c r="AK320" s="33">
        <f t="shared" si="21"/>
        <v>5</v>
      </c>
      <c r="AL320" s="33">
        <f>VLOOKUP(AA320,Library!T:U,2,0)</f>
        <v>1</v>
      </c>
      <c r="AM320" s="34">
        <f t="shared" si="22"/>
        <v>3.5999999999999996</v>
      </c>
      <c r="AN320" s="33">
        <f t="shared" si="23"/>
        <v>4</v>
      </c>
      <c r="AO320" s="28" t="s">
        <v>136</v>
      </c>
      <c r="AP320" s="25" t="s">
        <v>128</v>
      </c>
      <c r="AQ320" s="28" t="s">
        <v>3322</v>
      </c>
      <c r="AR320" s="28" t="s">
        <v>3323</v>
      </c>
      <c r="AS320" s="28" t="s">
        <v>916</v>
      </c>
      <c r="AT320" s="23" t="s">
        <v>3325</v>
      </c>
      <c r="AU320" s="23" t="s">
        <v>35</v>
      </c>
      <c r="AV320" s="25" t="s">
        <v>128</v>
      </c>
      <c r="AW320" s="25" t="s">
        <v>109</v>
      </c>
      <c r="AX320" s="25" t="s">
        <v>128</v>
      </c>
      <c r="AY320" s="25" t="s">
        <v>128</v>
      </c>
      <c r="AZ320" s="25" t="s">
        <v>128</v>
      </c>
      <c r="BA320" s="25" t="s">
        <v>109</v>
      </c>
      <c r="BB320" s="25" t="s">
        <v>109</v>
      </c>
      <c r="BC320" s="25" t="s">
        <v>109</v>
      </c>
      <c r="BD320" s="25" t="s">
        <v>128</v>
      </c>
      <c r="BE320" s="25" t="s">
        <v>128</v>
      </c>
      <c r="BF320" s="25" t="s">
        <v>128</v>
      </c>
      <c r="BG320" s="25" t="s">
        <v>128</v>
      </c>
      <c r="BH320" s="25" t="s">
        <v>113</v>
      </c>
      <c r="BI320" s="23" t="s">
        <v>128</v>
      </c>
      <c r="BJ320" t="s">
        <v>1340</v>
      </c>
      <c r="BK320" s="23" t="s">
        <v>917</v>
      </c>
      <c r="BL320" s="23"/>
    </row>
    <row r="321" spans="1:64" ht="15">
      <c r="A321" s="28">
        <v>481</v>
      </c>
      <c r="B321" s="23" t="s">
        <v>919</v>
      </c>
      <c r="C321" s="28" t="s">
        <v>1697</v>
      </c>
      <c r="D321" s="27" t="s">
        <v>918</v>
      </c>
      <c r="E321" s="42" t="s">
        <v>49</v>
      </c>
      <c r="F321" s="25" t="s">
        <v>109</v>
      </c>
      <c r="G321" s="25" t="s">
        <v>109</v>
      </c>
      <c r="H321" s="25" t="s">
        <v>128</v>
      </c>
      <c r="I321" s="29" t="s">
        <v>2501</v>
      </c>
      <c r="J321" s="43" t="s">
        <v>1376</v>
      </c>
      <c r="K321" s="27" t="s">
        <v>23</v>
      </c>
      <c r="L321" s="29">
        <v>1.417</v>
      </c>
      <c r="M321" s="29">
        <v>2.3330000000000002</v>
      </c>
      <c r="N321" s="29">
        <v>310.75867981140158</v>
      </c>
      <c r="O321" s="30">
        <v>7.25</v>
      </c>
      <c r="P321" s="27" t="s">
        <v>1899</v>
      </c>
      <c r="Q321" s="31">
        <v>2</v>
      </c>
      <c r="R321" s="25" t="s">
        <v>113</v>
      </c>
      <c r="S321" s="25" t="s">
        <v>109</v>
      </c>
      <c r="T321" s="25" t="s">
        <v>113</v>
      </c>
      <c r="U321" s="25" t="s">
        <v>128</v>
      </c>
      <c r="V321" s="23" t="s">
        <v>8</v>
      </c>
      <c r="W321" s="23" t="s">
        <v>1251</v>
      </c>
      <c r="X321" s="23" t="s">
        <v>1252</v>
      </c>
      <c r="Y321" s="23" t="s">
        <v>2615</v>
      </c>
      <c r="Z321" s="23" t="s">
        <v>1291</v>
      </c>
      <c r="AA321" s="23" t="s">
        <v>107</v>
      </c>
      <c r="AB321" s="23" t="s">
        <v>2642</v>
      </c>
      <c r="AC321" s="25">
        <v>-1.5506849315068494</v>
      </c>
      <c r="AD321" s="32">
        <v>200000000</v>
      </c>
      <c r="AE321" s="33">
        <f>VLOOKUP(J321,Library!A:B,2,0)</f>
        <v>3</v>
      </c>
      <c r="AF321" s="33">
        <f>VLOOKUP(J321,Library!A:G,7,0)</f>
        <v>3</v>
      </c>
      <c r="AG321" s="28" t="str">
        <f>VLOOKUP(V321,Library!W:X,2,0)</f>
        <v>N/A</v>
      </c>
      <c r="AH321" s="28" t="str">
        <f>VLOOKUP(W321,Library!Y:Z,2,0)</f>
        <v>N/A</v>
      </c>
      <c r="AI321" s="28" t="str">
        <f>VLOOKUP(X321,Library!AA:AB,2,0)</f>
        <v>N/A</v>
      </c>
      <c r="AJ321" s="33">
        <f>IF(MAX(AG321,AH321,AI321)=0,VLOOKUP(I321,Library!$J:$P,7,0),MAX(AG321,AH321,AI321))</f>
        <v>7</v>
      </c>
      <c r="AK321" s="33" t="str">
        <f t="shared" si="21"/>
        <v/>
      </c>
      <c r="AL321" s="33">
        <f>VLOOKUP(AA321,Library!T:U,2,0)</f>
        <v>1</v>
      </c>
      <c r="AM321" s="34" t="e">
        <f t="shared" si="22"/>
        <v>#VALUE!</v>
      </c>
      <c r="AN321" s="33" t="e">
        <f t="shared" si="23"/>
        <v>#VALUE!</v>
      </c>
      <c r="AO321" s="28" t="s">
        <v>136</v>
      </c>
      <c r="AP321" s="25" t="s">
        <v>128</v>
      </c>
      <c r="AQ321" s="28" t="s">
        <v>3326</v>
      </c>
      <c r="AR321" s="28" t="s">
        <v>3327</v>
      </c>
      <c r="AS321" s="28" t="s">
        <v>2161</v>
      </c>
      <c r="AT321" s="23" t="s">
        <v>3328</v>
      </c>
      <c r="AU321" s="23" t="s">
        <v>35</v>
      </c>
      <c r="AV321" s="25" t="s">
        <v>109</v>
      </c>
      <c r="AW321" s="25" t="s">
        <v>128</v>
      </c>
      <c r="AX321" s="25" t="s">
        <v>128</v>
      </c>
      <c r="AY321" s="25" t="s">
        <v>128</v>
      </c>
      <c r="AZ321" s="25" t="s">
        <v>128</v>
      </c>
      <c r="BA321" s="25" t="s">
        <v>128</v>
      </c>
      <c r="BB321" s="25" t="s">
        <v>128</v>
      </c>
      <c r="BC321" s="25" t="s">
        <v>128</v>
      </c>
      <c r="BD321" s="25" t="s">
        <v>128</v>
      </c>
      <c r="BE321" s="25" t="s">
        <v>128</v>
      </c>
      <c r="BF321" s="25" t="s">
        <v>128</v>
      </c>
      <c r="BG321" s="25" t="s">
        <v>109</v>
      </c>
      <c r="BH321" s="25" t="s">
        <v>113</v>
      </c>
      <c r="BI321" s="23" t="s">
        <v>128</v>
      </c>
      <c r="BJ321" t="s">
        <v>1277</v>
      </c>
      <c r="BK321" s="23" t="s">
        <v>919</v>
      </c>
      <c r="BL321" s="23"/>
    </row>
    <row r="322" spans="1:64" ht="15">
      <c r="A322" s="28">
        <v>482</v>
      </c>
      <c r="B322" s="23" t="s">
        <v>920</v>
      </c>
      <c r="C322" s="28" t="s">
        <v>1698</v>
      </c>
      <c r="D322" s="27" t="s">
        <v>918</v>
      </c>
      <c r="E322" s="42" t="s">
        <v>49</v>
      </c>
      <c r="F322" s="25" t="s">
        <v>109</v>
      </c>
      <c r="G322" s="25" t="s">
        <v>109</v>
      </c>
      <c r="H322" s="25" t="s">
        <v>128</v>
      </c>
      <c r="I322" s="29" t="s">
        <v>2501</v>
      </c>
      <c r="J322" s="43" t="s">
        <v>1376</v>
      </c>
      <c r="K322" s="27" t="s">
        <v>23</v>
      </c>
      <c r="L322" s="29">
        <v>1.417</v>
      </c>
      <c r="M322" s="29">
        <v>2.3330000000000002</v>
      </c>
      <c r="N322" s="29">
        <v>310.75867981140158</v>
      </c>
      <c r="O322" s="30">
        <v>7.25</v>
      </c>
      <c r="P322" s="27" t="s">
        <v>1899</v>
      </c>
      <c r="Q322" s="31">
        <v>2</v>
      </c>
      <c r="R322" s="25" t="s">
        <v>113</v>
      </c>
      <c r="S322" s="25" t="s">
        <v>109</v>
      </c>
      <c r="T322" s="25" t="s">
        <v>113</v>
      </c>
      <c r="U322" s="25" t="s">
        <v>128</v>
      </c>
      <c r="V322" s="23" t="s">
        <v>8</v>
      </c>
      <c r="W322" s="23" t="s">
        <v>1251</v>
      </c>
      <c r="X322" s="23" t="s">
        <v>1252</v>
      </c>
      <c r="Y322" s="23" t="s">
        <v>2615</v>
      </c>
      <c r="Z322" s="23" t="s">
        <v>1291</v>
      </c>
      <c r="AA322" s="23" t="s">
        <v>107</v>
      </c>
      <c r="AB322" s="23" t="s">
        <v>2878</v>
      </c>
      <c r="AC322" s="25">
        <v>-1.473972602739726</v>
      </c>
      <c r="AD322" s="32">
        <v>300000000</v>
      </c>
      <c r="AE322" s="33">
        <f>VLOOKUP(J322,Library!A:B,2,0)</f>
        <v>3</v>
      </c>
      <c r="AF322" s="33">
        <f>VLOOKUP(J322,Library!A:G,7,0)</f>
        <v>3</v>
      </c>
      <c r="AG322" s="28" t="str">
        <f>VLOOKUP(V322,Library!W:X,2,0)</f>
        <v>N/A</v>
      </c>
      <c r="AH322" s="28" t="str">
        <f>VLOOKUP(W322,Library!Y:Z,2,0)</f>
        <v>N/A</v>
      </c>
      <c r="AI322" s="28" t="str">
        <f>VLOOKUP(X322,Library!AA:AB,2,0)</f>
        <v>N/A</v>
      </c>
      <c r="AJ322" s="33">
        <f>IF(MAX(AG322,AH322,AI322)=0,VLOOKUP(I322,Library!$J:$P,7,0),MAX(AG322,AH322,AI322))</f>
        <v>7</v>
      </c>
      <c r="AK322" s="33" t="str">
        <f t="shared" si="21"/>
        <v/>
      </c>
      <c r="AL322" s="33">
        <f>VLOOKUP(AA322,Library!T:U,2,0)</f>
        <v>1</v>
      </c>
      <c r="AM322" s="34" t="e">
        <f t="shared" si="22"/>
        <v>#VALUE!</v>
      </c>
      <c r="AN322" s="33" t="e">
        <f t="shared" si="23"/>
        <v>#VALUE!</v>
      </c>
      <c r="AO322" s="28" t="s">
        <v>136</v>
      </c>
      <c r="AP322" s="25" t="s">
        <v>128</v>
      </c>
      <c r="AQ322" s="28" t="s">
        <v>3326</v>
      </c>
      <c r="AR322" s="28" t="s">
        <v>3327</v>
      </c>
      <c r="AS322" s="28" t="s">
        <v>2161</v>
      </c>
      <c r="AT322" s="23" t="s">
        <v>3329</v>
      </c>
      <c r="AU322" s="23" t="s">
        <v>35</v>
      </c>
      <c r="AV322" s="25" t="s">
        <v>109</v>
      </c>
      <c r="AW322" s="25" t="s">
        <v>128</v>
      </c>
      <c r="AX322" s="25" t="s">
        <v>128</v>
      </c>
      <c r="AY322" s="25" t="s">
        <v>128</v>
      </c>
      <c r="AZ322" s="25" t="s">
        <v>128</v>
      </c>
      <c r="BA322" s="25" t="s">
        <v>128</v>
      </c>
      <c r="BB322" s="25" t="s">
        <v>128</v>
      </c>
      <c r="BC322" s="25" t="s">
        <v>128</v>
      </c>
      <c r="BD322" s="25" t="s">
        <v>128</v>
      </c>
      <c r="BE322" s="25" t="s">
        <v>128</v>
      </c>
      <c r="BF322" s="25" t="s">
        <v>128</v>
      </c>
      <c r="BG322" s="25" t="s">
        <v>109</v>
      </c>
      <c r="BH322" s="25" t="s">
        <v>113</v>
      </c>
      <c r="BI322" s="23" t="s">
        <v>128</v>
      </c>
      <c r="BJ322" t="s">
        <v>1277</v>
      </c>
      <c r="BK322" s="23" t="s">
        <v>920</v>
      </c>
      <c r="BL322" s="23"/>
    </row>
    <row r="323" spans="1:64" ht="15">
      <c r="A323" s="28">
        <v>483</v>
      </c>
      <c r="B323" s="23" t="s">
        <v>921</v>
      </c>
      <c r="C323" s="28" t="s">
        <v>1699</v>
      </c>
      <c r="D323" s="27" t="s">
        <v>918</v>
      </c>
      <c r="E323" s="42" t="s">
        <v>49</v>
      </c>
      <c r="F323" s="25" t="s">
        <v>109</v>
      </c>
      <c r="G323" s="25" t="s">
        <v>109</v>
      </c>
      <c r="H323" s="25" t="s">
        <v>128</v>
      </c>
      <c r="I323" s="29" t="s">
        <v>2501</v>
      </c>
      <c r="J323" s="43" t="s">
        <v>1376</v>
      </c>
      <c r="K323" s="27" t="s">
        <v>23</v>
      </c>
      <c r="L323" s="29">
        <v>1.417</v>
      </c>
      <c r="M323" s="29">
        <v>2.3330000000000002</v>
      </c>
      <c r="N323" s="29">
        <v>321.47449635662235</v>
      </c>
      <c r="O323" s="30">
        <v>7.5</v>
      </c>
      <c r="P323" s="27" t="s">
        <v>1899</v>
      </c>
      <c r="Q323" s="31">
        <v>2</v>
      </c>
      <c r="R323" s="25" t="s">
        <v>113</v>
      </c>
      <c r="S323" s="25" t="s">
        <v>109</v>
      </c>
      <c r="T323" s="25" t="s">
        <v>113</v>
      </c>
      <c r="U323" s="25" t="s">
        <v>128</v>
      </c>
      <c r="V323" s="23" t="s">
        <v>8</v>
      </c>
      <c r="W323" s="23" t="s">
        <v>8</v>
      </c>
      <c r="X323" s="23" t="s">
        <v>1252</v>
      </c>
      <c r="Y323" s="23" t="s">
        <v>2615</v>
      </c>
      <c r="Z323" s="23" t="s">
        <v>1291</v>
      </c>
      <c r="AA323" s="23" t="s">
        <v>107</v>
      </c>
      <c r="AB323" s="23" t="s">
        <v>2778</v>
      </c>
      <c r="AC323" s="25">
        <v>-0.55616438356164388</v>
      </c>
      <c r="AD323" s="32">
        <v>260000000</v>
      </c>
      <c r="AE323" s="33">
        <f>VLOOKUP(J323,Library!A:B,2,0)</f>
        <v>3</v>
      </c>
      <c r="AF323" s="33">
        <f>VLOOKUP(J323,Library!A:G,7,0)</f>
        <v>3</v>
      </c>
      <c r="AG323" s="28" t="str">
        <f>VLOOKUP(V323,Library!W:X,2,0)</f>
        <v>N/A</v>
      </c>
      <c r="AH323" s="28" t="str">
        <f>VLOOKUP(W323,Library!Y:Z,2,0)</f>
        <v>N/A</v>
      </c>
      <c r="AI323" s="28" t="str">
        <f>VLOOKUP(X323,Library!AA:AB,2,0)</f>
        <v>N/A</v>
      </c>
      <c r="AJ323" s="33">
        <f>IF(MAX(AG323,AH323,AI323)=0,VLOOKUP(I323,Library!$J:$P,7,0),MAX(AG323,AH323,AI323))</f>
        <v>7</v>
      </c>
      <c r="AK323" s="33" t="str">
        <f t="shared" si="21"/>
        <v/>
      </c>
      <c r="AL323" s="33">
        <f>VLOOKUP(AA323,Library!T:U,2,0)</f>
        <v>1</v>
      </c>
      <c r="AM323" s="34" t="e">
        <f t="shared" si="22"/>
        <v>#VALUE!</v>
      </c>
      <c r="AN323" s="33" t="e">
        <f t="shared" si="23"/>
        <v>#VALUE!</v>
      </c>
      <c r="AO323" s="28" t="s">
        <v>136</v>
      </c>
      <c r="AP323" s="25" t="s">
        <v>128</v>
      </c>
      <c r="AQ323" s="28" t="s">
        <v>3326</v>
      </c>
      <c r="AR323" s="28" t="s">
        <v>3327</v>
      </c>
      <c r="AS323" s="28" t="s">
        <v>2161</v>
      </c>
      <c r="AT323" s="23" t="s">
        <v>3330</v>
      </c>
      <c r="AU323" s="23" t="s">
        <v>35</v>
      </c>
      <c r="AV323" s="25" t="s">
        <v>109</v>
      </c>
      <c r="AW323" s="25" t="s">
        <v>128</v>
      </c>
      <c r="AX323" s="25" t="s">
        <v>128</v>
      </c>
      <c r="AY323" s="25" t="s">
        <v>128</v>
      </c>
      <c r="AZ323" s="25" t="s">
        <v>128</v>
      </c>
      <c r="BA323" s="25" t="s">
        <v>128</v>
      </c>
      <c r="BB323" s="25" t="s">
        <v>128</v>
      </c>
      <c r="BC323" s="25" t="s">
        <v>128</v>
      </c>
      <c r="BD323" s="25" t="s">
        <v>128</v>
      </c>
      <c r="BE323" s="25" t="s">
        <v>128</v>
      </c>
      <c r="BF323" s="25" t="s">
        <v>128</v>
      </c>
      <c r="BG323" s="25" t="s">
        <v>109</v>
      </c>
      <c r="BH323" s="25" t="s">
        <v>113</v>
      </c>
      <c r="BI323" s="23" t="s">
        <v>128</v>
      </c>
      <c r="BJ323" t="s">
        <v>1277</v>
      </c>
      <c r="BK323" s="23" t="s">
        <v>921</v>
      </c>
      <c r="BL323" s="23"/>
    </row>
    <row r="324" spans="1:64" ht="15">
      <c r="A324" s="28">
        <v>485</v>
      </c>
      <c r="B324" s="23" t="s">
        <v>923</v>
      </c>
      <c r="C324" s="28" t="s">
        <v>1700</v>
      </c>
      <c r="D324" s="27" t="s">
        <v>922</v>
      </c>
      <c r="E324" s="42" t="s">
        <v>49</v>
      </c>
      <c r="F324" s="25" t="s">
        <v>109</v>
      </c>
      <c r="G324" s="25" t="s">
        <v>109</v>
      </c>
      <c r="H324" s="25" t="s">
        <v>128</v>
      </c>
      <c r="I324" s="29" t="s">
        <v>2502</v>
      </c>
      <c r="J324" s="43" t="s">
        <v>1376</v>
      </c>
      <c r="K324" s="27" t="s">
        <v>23</v>
      </c>
      <c r="L324" s="29">
        <v>1.125</v>
      </c>
      <c r="M324" s="29">
        <v>1.667</v>
      </c>
      <c r="N324" s="29">
        <v>524.89502099580079</v>
      </c>
      <c r="O324" s="30">
        <v>8.75</v>
      </c>
      <c r="P324" s="27" t="s">
        <v>1899</v>
      </c>
      <c r="Q324" s="31">
        <v>2</v>
      </c>
      <c r="R324" s="25" t="s">
        <v>113</v>
      </c>
      <c r="S324" s="25" t="s">
        <v>109</v>
      </c>
      <c r="T324" s="25" t="s">
        <v>113</v>
      </c>
      <c r="U324" s="25" t="s">
        <v>128</v>
      </c>
      <c r="V324" s="23" t="s">
        <v>1191</v>
      </c>
      <c r="W324" s="23" t="s">
        <v>1251</v>
      </c>
      <c r="X324" s="23" t="s">
        <v>1252</v>
      </c>
      <c r="Y324" s="23" t="s">
        <v>1353</v>
      </c>
      <c r="Z324" s="23" t="s">
        <v>1291</v>
      </c>
      <c r="AA324" s="23" t="s">
        <v>107</v>
      </c>
      <c r="AB324" s="23" t="s">
        <v>2879</v>
      </c>
      <c r="AC324" s="25">
        <v>-0.6</v>
      </c>
      <c r="AD324" s="32">
        <v>4680476000</v>
      </c>
      <c r="AE324" s="33">
        <f>VLOOKUP(J324,Library!A:B,2,0)</f>
        <v>3</v>
      </c>
      <c r="AF324" s="33">
        <f>VLOOKUP(J324,Library!A:G,7,0)</f>
        <v>3</v>
      </c>
      <c r="AG324" s="28" t="str">
        <f>VLOOKUP(V324,Library!W:X,2,0)</f>
        <v>N/A</v>
      </c>
      <c r="AH324" s="28" t="str">
        <f>VLOOKUP(W324,Library!Y:Z,2,0)</f>
        <v>N/A</v>
      </c>
      <c r="AI324" s="28" t="str">
        <f>VLOOKUP(X324,Library!AA:AB,2,0)</f>
        <v>N/A</v>
      </c>
      <c r="AJ324" s="33">
        <f>IF(MAX(AG324,AH324,AI324)=0,VLOOKUP(I324,Library!$J:$P,7,0),MAX(AG324,AH324,AI324))</f>
        <v>7</v>
      </c>
      <c r="AK324" s="33" t="str">
        <f t="shared" si="21"/>
        <v/>
      </c>
      <c r="AL324" s="33">
        <f>VLOOKUP(AA324,Library!T:U,2,0)</f>
        <v>1</v>
      </c>
      <c r="AM324" s="34" t="e">
        <f t="shared" si="22"/>
        <v>#VALUE!</v>
      </c>
      <c r="AN324" s="33" t="e">
        <f t="shared" si="23"/>
        <v>#VALUE!</v>
      </c>
      <c r="AO324" s="28" t="s">
        <v>136</v>
      </c>
      <c r="AP324" s="25" t="s">
        <v>128</v>
      </c>
      <c r="AQ324" s="28" t="s">
        <v>2341</v>
      </c>
      <c r="AR324" s="28" t="s">
        <v>3332</v>
      </c>
      <c r="AS324" s="28" t="s">
        <v>2341</v>
      </c>
      <c r="AT324" s="23" t="s">
        <v>3333</v>
      </c>
      <c r="AU324" s="23" t="s">
        <v>35</v>
      </c>
      <c r="AV324" s="25" t="s">
        <v>109</v>
      </c>
      <c r="AW324" s="25" t="s">
        <v>128</v>
      </c>
      <c r="AX324" s="25" t="s">
        <v>128</v>
      </c>
      <c r="AY324" s="25" t="s">
        <v>128</v>
      </c>
      <c r="AZ324" s="25" t="s">
        <v>128</v>
      </c>
      <c r="BA324" s="25" t="s">
        <v>128</v>
      </c>
      <c r="BB324" s="25" t="s">
        <v>128</v>
      </c>
      <c r="BC324" s="25" t="s">
        <v>128</v>
      </c>
      <c r="BD324" s="25" t="s">
        <v>128</v>
      </c>
      <c r="BE324" s="25" t="s">
        <v>128</v>
      </c>
      <c r="BF324" s="25" t="s">
        <v>128</v>
      </c>
      <c r="BG324" s="25" t="s">
        <v>109</v>
      </c>
      <c r="BH324" s="25" t="s">
        <v>113</v>
      </c>
      <c r="BI324" s="23" t="s">
        <v>128</v>
      </c>
      <c r="BJ324" t="s">
        <v>1277</v>
      </c>
      <c r="BK324" s="23" t="s">
        <v>923</v>
      </c>
      <c r="BL324" s="23"/>
    </row>
    <row r="325" spans="1:64" ht="15">
      <c r="A325" s="28">
        <v>486</v>
      </c>
      <c r="B325" s="23" t="s">
        <v>925</v>
      </c>
      <c r="C325" s="28" t="s">
        <v>1701</v>
      </c>
      <c r="D325" s="27" t="s">
        <v>924</v>
      </c>
      <c r="E325" s="42" t="s">
        <v>49</v>
      </c>
      <c r="F325" s="25" t="s">
        <v>109</v>
      </c>
      <c r="G325" s="25" t="s">
        <v>109</v>
      </c>
      <c r="H325" s="25" t="s">
        <v>128</v>
      </c>
      <c r="I325" s="29" t="s">
        <v>2503</v>
      </c>
      <c r="J325" s="43" t="s">
        <v>1376</v>
      </c>
      <c r="K325" s="27" t="s">
        <v>23</v>
      </c>
      <c r="L325" s="29">
        <v>3.25</v>
      </c>
      <c r="M325" s="29">
        <v>3.95</v>
      </c>
      <c r="N325" s="29">
        <v>177.21518987341773</v>
      </c>
      <c r="O325" s="30">
        <v>7</v>
      </c>
      <c r="P325" s="27" t="s">
        <v>1899</v>
      </c>
      <c r="Q325" s="31">
        <v>2</v>
      </c>
      <c r="R325" s="25" t="s">
        <v>113</v>
      </c>
      <c r="S325" s="25" t="s">
        <v>109</v>
      </c>
      <c r="T325" s="25" t="s">
        <v>113</v>
      </c>
      <c r="U325" s="25" t="s">
        <v>128</v>
      </c>
      <c r="V325" s="23" t="s">
        <v>8</v>
      </c>
      <c r="W325" s="23" t="s">
        <v>1251</v>
      </c>
      <c r="X325" s="23" t="s">
        <v>8</v>
      </c>
      <c r="Y325" s="23" t="s">
        <v>2615</v>
      </c>
      <c r="Z325" s="23" t="s">
        <v>1291</v>
      </c>
      <c r="AA325" s="23" t="s">
        <v>107</v>
      </c>
      <c r="AB325" s="23" t="s">
        <v>2880</v>
      </c>
      <c r="AC325" s="25">
        <v>-0.75616438356164384</v>
      </c>
      <c r="AD325" s="32">
        <v>500000000</v>
      </c>
      <c r="AE325" s="33">
        <f>VLOOKUP(J325,Library!A:B,2,0)</f>
        <v>3</v>
      </c>
      <c r="AF325" s="33">
        <f>VLOOKUP(J325,Library!A:G,7,0)</f>
        <v>3</v>
      </c>
      <c r="AG325" s="28" t="str">
        <f>VLOOKUP(V325,Library!W:X,2,0)</f>
        <v>N/A</v>
      </c>
      <c r="AH325" s="28" t="str">
        <f>VLOOKUP(W325,Library!Y:Z,2,0)</f>
        <v>N/A</v>
      </c>
      <c r="AI325" s="28" t="str">
        <f>VLOOKUP(X325,Library!AA:AB,2,0)</f>
        <v>N/A</v>
      </c>
      <c r="AJ325" s="33">
        <f>IF(MAX(AG325,AH325,AI325)=0,VLOOKUP(I325,Library!$J:$P,7,0),MAX(AG325,AH325,AI325))</f>
        <v>7</v>
      </c>
      <c r="AK325" s="33" t="str">
        <f t="shared" si="21"/>
        <v/>
      </c>
      <c r="AL325" s="33">
        <f>VLOOKUP(AA325,Library!T:U,2,0)</f>
        <v>1</v>
      </c>
      <c r="AM325" s="34" t="e">
        <f t="shared" si="22"/>
        <v>#VALUE!</v>
      </c>
      <c r="AN325" s="33" t="e">
        <f t="shared" si="23"/>
        <v>#VALUE!</v>
      </c>
      <c r="AO325" s="28" t="s">
        <v>136</v>
      </c>
      <c r="AP325" s="25" t="s">
        <v>128</v>
      </c>
      <c r="AQ325" s="28" t="s">
        <v>2342</v>
      </c>
      <c r="AR325" s="28" t="s">
        <v>3335</v>
      </c>
      <c r="AS325" s="28" t="s">
        <v>2342</v>
      </c>
      <c r="AT325" s="23" t="s">
        <v>3336</v>
      </c>
      <c r="AU325" s="23" t="s">
        <v>35</v>
      </c>
      <c r="AV325" s="25" t="s">
        <v>109</v>
      </c>
      <c r="AW325" s="25" t="s">
        <v>128</v>
      </c>
      <c r="AX325" s="25" t="s">
        <v>128</v>
      </c>
      <c r="AY325" s="25" t="s">
        <v>128</v>
      </c>
      <c r="AZ325" s="25" t="s">
        <v>128</v>
      </c>
      <c r="BA325" s="25" t="s">
        <v>128</v>
      </c>
      <c r="BB325" s="25" t="s">
        <v>128</v>
      </c>
      <c r="BC325" s="25" t="s">
        <v>128</v>
      </c>
      <c r="BD325" s="25" t="s">
        <v>128</v>
      </c>
      <c r="BE325" s="25" t="s">
        <v>128</v>
      </c>
      <c r="BF325" s="25" t="s">
        <v>128</v>
      </c>
      <c r="BG325" s="25" t="s">
        <v>109</v>
      </c>
      <c r="BH325" s="25" t="s">
        <v>113</v>
      </c>
      <c r="BI325" s="23" t="s">
        <v>128</v>
      </c>
      <c r="BJ325" t="s">
        <v>1277</v>
      </c>
      <c r="BK325" s="23" t="s">
        <v>925</v>
      </c>
      <c r="BL325" s="23"/>
    </row>
    <row r="326" spans="1:64" ht="15">
      <c r="A326" s="28">
        <v>487</v>
      </c>
      <c r="B326" s="23" t="s">
        <v>926</v>
      </c>
      <c r="C326" s="28" t="s">
        <v>1702</v>
      </c>
      <c r="D326" s="27" t="s">
        <v>924</v>
      </c>
      <c r="E326" s="42" t="s">
        <v>49</v>
      </c>
      <c r="F326" s="25" t="s">
        <v>109</v>
      </c>
      <c r="G326" s="25" t="s">
        <v>109</v>
      </c>
      <c r="H326" s="25" t="s">
        <v>128</v>
      </c>
      <c r="I326" s="29" t="s">
        <v>2503</v>
      </c>
      <c r="J326" s="43" t="s">
        <v>1376</v>
      </c>
      <c r="K326" s="27" t="s">
        <v>23</v>
      </c>
      <c r="L326" s="29">
        <v>3.05</v>
      </c>
      <c r="M326" s="29">
        <v>3.7170000000000001</v>
      </c>
      <c r="N326" s="29">
        <v>160.07532956685498</v>
      </c>
      <c r="O326" s="30">
        <v>5.95</v>
      </c>
      <c r="P326" s="27" t="s">
        <v>1899</v>
      </c>
      <c r="Q326" s="31">
        <v>2</v>
      </c>
      <c r="R326" s="25" t="s">
        <v>113</v>
      </c>
      <c r="S326" s="25" t="s">
        <v>109</v>
      </c>
      <c r="T326" s="25" t="s">
        <v>113</v>
      </c>
      <c r="U326" s="25" t="s">
        <v>128</v>
      </c>
      <c r="V326" s="23" t="s">
        <v>8</v>
      </c>
      <c r="W326" s="23" t="s">
        <v>8</v>
      </c>
      <c r="X326" s="23" t="s">
        <v>1252</v>
      </c>
      <c r="Y326" s="23" t="s">
        <v>2615</v>
      </c>
      <c r="Z326" s="23" t="s">
        <v>1291</v>
      </c>
      <c r="AA326" s="23" t="s">
        <v>107</v>
      </c>
      <c r="AB326" s="23" t="s">
        <v>2881</v>
      </c>
      <c r="AC326" s="25">
        <v>-1.3452054794520547</v>
      </c>
      <c r="AD326" s="32">
        <v>450000000</v>
      </c>
      <c r="AE326" s="33">
        <f>VLOOKUP(J326,Library!A:B,2,0)</f>
        <v>3</v>
      </c>
      <c r="AF326" s="33">
        <f>VLOOKUP(J326,Library!A:G,7,0)</f>
        <v>3</v>
      </c>
      <c r="AG326" s="28" t="str">
        <f>VLOOKUP(V326,Library!W:X,2,0)</f>
        <v>N/A</v>
      </c>
      <c r="AH326" s="28" t="str">
        <f>VLOOKUP(W326,Library!Y:Z,2,0)</f>
        <v>N/A</v>
      </c>
      <c r="AI326" s="28" t="str">
        <f>VLOOKUP(X326,Library!AA:AB,2,0)</f>
        <v>N/A</v>
      </c>
      <c r="AJ326" s="33">
        <f>IF(MAX(AG326,AH326,AI326)=0,VLOOKUP(I326,Library!$J:$P,7,0),MAX(AG326,AH326,AI326))</f>
        <v>7</v>
      </c>
      <c r="AK326" s="33" t="str">
        <f t="shared" si="21"/>
        <v/>
      </c>
      <c r="AL326" s="33">
        <f>VLOOKUP(AA326,Library!T:U,2,0)</f>
        <v>1</v>
      </c>
      <c r="AM326" s="34" t="e">
        <f t="shared" si="22"/>
        <v>#VALUE!</v>
      </c>
      <c r="AN326" s="33" t="e">
        <f t="shared" si="23"/>
        <v>#VALUE!</v>
      </c>
      <c r="AO326" s="28" t="s">
        <v>136</v>
      </c>
      <c r="AP326" s="25" t="s">
        <v>128</v>
      </c>
      <c r="AQ326" s="28" t="s">
        <v>2342</v>
      </c>
      <c r="AR326" s="28" t="s">
        <v>3335</v>
      </c>
      <c r="AS326" s="28" t="s">
        <v>2342</v>
      </c>
      <c r="AT326" s="23" t="s">
        <v>3337</v>
      </c>
      <c r="AU326" s="23" t="s">
        <v>35</v>
      </c>
      <c r="AV326" s="25" t="s">
        <v>109</v>
      </c>
      <c r="AW326" s="25" t="s">
        <v>128</v>
      </c>
      <c r="AX326" s="25" t="s">
        <v>128</v>
      </c>
      <c r="AY326" s="25" t="s">
        <v>128</v>
      </c>
      <c r="AZ326" s="25" t="s">
        <v>128</v>
      </c>
      <c r="BA326" s="25" t="s">
        <v>128</v>
      </c>
      <c r="BB326" s="25" t="s">
        <v>128</v>
      </c>
      <c r="BC326" s="25" t="s">
        <v>128</v>
      </c>
      <c r="BD326" s="25" t="s">
        <v>128</v>
      </c>
      <c r="BE326" s="25" t="s">
        <v>128</v>
      </c>
      <c r="BF326" s="25" t="s">
        <v>128</v>
      </c>
      <c r="BG326" s="25" t="s">
        <v>109</v>
      </c>
      <c r="BH326" s="25" t="s">
        <v>113</v>
      </c>
      <c r="BI326" s="23" t="s">
        <v>128</v>
      </c>
      <c r="BJ326" t="s">
        <v>1277</v>
      </c>
      <c r="BK326" s="23" t="s">
        <v>926</v>
      </c>
      <c r="BL326" s="23"/>
    </row>
    <row r="327" spans="1:64" ht="15">
      <c r="A327" s="28">
        <v>488</v>
      </c>
      <c r="B327" s="23" t="s">
        <v>927</v>
      </c>
      <c r="C327" s="28" t="s">
        <v>1703</v>
      </c>
      <c r="D327" s="27" t="s">
        <v>924</v>
      </c>
      <c r="E327" s="42" t="s">
        <v>49</v>
      </c>
      <c r="F327" s="25" t="s">
        <v>109</v>
      </c>
      <c r="G327" s="25" t="s">
        <v>109</v>
      </c>
      <c r="H327" s="25" t="s">
        <v>128</v>
      </c>
      <c r="I327" s="29" t="s">
        <v>2503</v>
      </c>
      <c r="J327" s="43" t="s">
        <v>1376</v>
      </c>
      <c r="K327" s="27" t="s">
        <v>23</v>
      </c>
      <c r="L327" s="29">
        <v>3.5190000000000001</v>
      </c>
      <c r="M327" s="29">
        <v>4.3</v>
      </c>
      <c r="N327" s="29">
        <v>801209.30232558434</v>
      </c>
      <c r="O327" s="30">
        <v>6</v>
      </c>
      <c r="P327" s="27" t="s">
        <v>1898</v>
      </c>
      <c r="Q327" s="31">
        <v>2</v>
      </c>
      <c r="R327" s="25" t="s">
        <v>2882</v>
      </c>
      <c r="S327" s="25" t="s">
        <v>109</v>
      </c>
      <c r="T327" s="25" t="s">
        <v>113</v>
      </c>
      <c r="U327" s="25" t="s">
        <v>128</v>
      </c>
      <c r="V327" s="23" t="s">
        <v>8</v>
      </c>
      <c r="W327" s="23" t="s">
        <v>1251</v>
      </c>
      <c r="X327" s="23" t="s">
        <v>8</v>
      </c>
      <c r="Y327" s="23" t="s">
        <v>2615</v>
      </c>
      <c r="Z327" s="23" t="s">
        <v>1291</v>
      </c>
      <c r="AA327" s="23" t="s">
        <v>107</v>
      </c>
      <c r="AB327" s="23" t="s">
        <v>2882</v>
      </c>
      <c r="AC327" s="25">
        <v>5.4794520547945206E-3</v>
      </c>
      <c r="AD327" s="32">
        <v>350000000</v>
      </c>
      <c r="AE327" s="33">
        <f>VLOOKUP(J327,Library!A:B,2,0)</f>
        <v>3</v>
      </c>
      <c r="AF327" s="33">
        <f>VLOOKUP(J327,Library!A:G,7,0)</f>
        <v>3</v>
      </c>
      <c r="AG327" s="28" t="str">
        <f>VLOOKUP(V327,Library!W:X,2,0)</f>
        <v>N/A</v>
      </c>
      <c r="AH327" s="28" t="str">
        <f>VLOOKUP(W327,Library!Y:Z,2,0)</f>
        <v>N/A</v>
      </c>
      <c r="AI327" s="28" t="str">
        <f>VLOOKUP(X327,Library!AA:AB,2,0)</f>
        <v>N/A</v>
      </c>
      <c r="AJ327" s="33">
        <f>IF(MAX(AG327,AH327,AI327)=0,VLOOKUP(I327,Library!$J:$P,7,0),MAX(AG327,AH327,AI327))</f>
        <v>7</v>
      </c>
      <c r="AK327" s="33">
        <f t="shared" si="21"/>
        <v>2</v>
      </c>
      <c r="AL327" s="33">
        <f>VLOOKUP(AA327,Library!T:U,2,0)</f>
        <v>1</v>
      </c>
      <c r="AM327" s="34">
        <f t="shared" si="22"/>
        <v>3.8</v>
      </c>
      <c r="AN327" s="33">
        <f t="shared" si="23"/>
        <v>5</v>
      </c>
      <c r="AO327" s="28" t="s">
        <v>136</v>
      </c>
      <c r="AP327" s="25" t="s">
        <v>128</v>
      </c>
      <c r="AQ327" s="28" t="s">
        <v>2342</v>
      </c>
      <c r="AR327" s="28" t="s">
        <v>3335</v>
      </c>
      <c r="AS327" s="28" t="s">
        <v>2342</v>
      </c>
      <c r="AT327" s="23" t="s">
        <v>3338</v>
      </c>
      <c r="AU327" s="23" t="s">
        <v>35</v>
      </c>
      <c r="AV327" s="25" t="s">
        <v>109</v>
      </c>
      <c r="AW327" s="25" t="s">
        <v>128</v>
      </c>
      <c r="AX327" s="25" t="s">
        <v>128</v>
      </c>
      <c r="AY327" s="25" t="s">
        <v>128</v>
      </c>
      <c r="AZ327" s="25" t="s">
        <v>128</v>
      </c>
      <c r="BA327" s="25" t="s">
        <v>128</v>
      </c>
      <c r="BB327" s="25" t="s">
        <v>128</v>
      </c>
      <c r="BC327" s="25" t="s">
        <v>128</v>
      </c>
      <c r="BD327" s="25" t="s">
        <v>128</v>
      </c>
      <c r="BE327" s="25" t="s">
        <v>128</v>
      </c>
      <c r="BF327" s="25" t="s">
        <v>128</v>
      </c>
      <c r="BG327" s="25" t="s">
        <v>109</v>
      </c>
      <c r="BH327" s="25" t="s">
        <v>113</v>
      </c>
      <c r="BI327" s="23" t="s">
        <v>128</v>
      </c>
      <c r="BJ327" t="s">
        <v>1277</v>
      </c>
      <c r="BK327" s="23" t="s">
        <v>927</v>
      </c>
      <c r="BL327" s="23"/>
    </row>
    <row r="328" spans="1:64" ht="15">
      <c r="A328" s="28">
        <v>489</v>
      </c>
      <c r="B328" s="23" t="s">
        <v>929</v>
      </c>
      <c r="C328" s="28" t="s">
        <v>1704</v>
      </c>
      <c r="D328" s="27" t="s">
        <v>928</v>
      </c>
      <c r="E328" s="42" t="s">
        <v>49</v>
      </c>
      <c r="F328" s="25" t="s">
        <v>109</v>
      </c>
      <c r="G328" s="25" t="s">
        <v>109</v>
      </c>
      <c r="H328" s="25" t="s">
        <v>128</v>
      </c>
      <c r="I328" s="29" t="s">
        <v>1934</v>
      </c>
      <c r="J328" s="43" t="s">
        <v>1376</v>
      </c>
      <c r="K328" s="27" t="s">
        <v>23</v>
      </c>
      <c r="L328" s="29">
        <v>17.966999999999999</v>
      </c>
      <c r="M328" s="29">
        <v>18.777000000000001</v>
      </c>
      <c r="N328" s="29">
        <v>218.78702155218468</v>
      </c>
      <c r="O328" s="30">
        <v>4.5</v>
      </c>
      <c r="P328" s="27" t="s">
        <v>1900</v>
      </c>
      <c r="Q328" s="31">
        <v>2</v>
      </c>
      <c r="R328" s="25" t="s">
        <v>2812</v>
      </c>
      <c r="S328" s="25" t="s">
        <v>109</v>
      </c>
      <c r="T328" s="25" t="s">
        <v>2979</v>
      </c>
      <c r="U328" s="25" t="s">
        <v>128</v>
      </c>
      <c r="V328" s="23" t="s">
        <v>1191</v>
      </c>
      <c r="W328" s="23" t="s">
        <v>8</v>
      </c>
      <c r="X328" s="23" t="s">
        <v>1252</v>
      </c>
      <c r="Y328" s="23" t="s">
        <v>2615</v>
      </c>
      <c r="Z328" s="23" t="s">
        <v>1291</v>
      </c>
      <c r="AA328" s="23" t="s">
        <v>107</v>
      </c>
      <c r="AB328" s="23" t="s">
        <v>2883</v>
      </c>
      <c r="AC328" s="25">
        <v>1.5424657534246575</v>
      </c>
      <c r="AD328" s="32">
        <v>300000000</v>
      </c>
      <c r="AE328" s="33">
        <f>VLOOKUP(J328,Library!A:B,2,0)</f>
        <v>3</v>
      </c>
      <c r="AF328" s="33">
        <f>VLOOKUP(J328,Library!A:G,7,0)</f>
        <v>3</v>
      </c>
      <c r="AG328" s="28" t="str">
        <f>VLOOKUP(V328,Library!W:X,2,0)</f>
        <v>N/A</v>
      </c>
      <c r="AH328" s="28" t="str">
        <f>VLOOKUP(W328,Library!Y:Z,2,0)</f>
        <v>N/A</v>
      </c>
      <c r="AI328" s="28" t="str">
        <f>VLOOKUP(X328,Library!AA:AB,2,0)</f>
        <v>N/A</v>
      </c>
      <c r="AJ328" s="33">
        <f>IF(MAX(AG328,AH328,AI328)=0,VLOOKUP(I328,Library!$J:$P,7,0),MAX(AG328,AH328,AI328))</f>
        <v>6</v>
      </c>
      <c r="AK328" s="33">
        <f t="shared" si="21"/>
        <v>3</v>
      </c>
      <c r="AL328" s="33">
        <f>VLOOKUP(AA328,Library!T:U,2,0)</f>
        <v>1</v>
      </c>
      <c r="AM328" s="34">
        <f t="shared" si="22"/>
        <v>3.6499999999999995</v>
      </c>
      <c r="AN328" s="33">
        <f t="shared" si="23"/>
        <v>4</v>
      </c>
      <c r="AO328" s="28" t="s">
        <v>412</v>
      </c>
      <c r="AP328" s="25" t="s">
        <v>128</v>
      </c>
      <c r="AQ328" s="28" t="s">
        <v>3339</v>
      </c>
      <c r="AR328" s="28" t="s">
        <v>1963</v>
      </c>
      <c r="AS328" s="28" t="s">
        <v>1964</v>
      </c>
      <c r="AT328" s="23" t="s">
        <v>3340</v>
      </c>
      <c r="AU328" s="23" t="s">
        <v>3309</v>
      </c>
      <c r="AV328" s="25" t="s">
        <v>109</v>
      </c>
      <c r="AW328" s="25" t="s">
        <v>128</v>
      </c>
      <c r="AX328" s="25" t="s">
        <v>128</v>
      </c>
      <c r="AY328" s="25" t="s">
        <v>128</v>
      </c>
      <c r="AZ328" s="25" t="s">
        <v>128</v>
      </c>
      <c r="BA328" s="25" t="s">
        <v>128</v>
      </c>
      <c r="BB328" s="25" t="s">
        <v>128</v>
      </c>
      <c r="BC328" s="25" t="s">
        <v>128</v>
      </c>
      <c r="BD328" s="25" t="s">
        <v>128</v>
      </c>
      <c r="BE328" s="25" t="s">
        <v>128</v>
      </c>
      <c r="BF328" s="25" t="s">
        <v>128</v>
      </c>
      <c r="BG328" s="25" t="s">
        <v>109</v>
      </c>
      <c r="BH328" s="25" t="s">
        <v>113</v>
      </c>
      <c r="BI328" s="23" t="s">
        <v>128</v>
      </c>
      <c r="BJ328" t="s">
        <v>1277</v>
      </c>
      <c r="BK328" s="23" t="s">
        <v>929</v>
      </c>
      <c r="BL328" s="23"/>
    </row>
    <row r="329" spans="1:64" ht="15">
      <c r="A329" s="28">
        <v>490</v>
      </c>
      <c r="B329" s="23" t="s">
        <v>930</v>
      </c>
      <c r="C329" s="28" t="s">
        <v>1705</v>
      </c>
      <c r="D329" s="27" t="s">
        <v>928</v>
      </c>
      <c r="E329" s="42" t="s">
        <v>49</v>
      </c>
      <c r="F329" s="25" t="s">
        <v>109</v>
      </c>
      <c r="G329" s="25" t="s">
        <v>109</v>
      </c>
      <c r="H329" s="25" t="s">
        <v>128</v>
      </c>
      <c r="I329" s="29" t="s">
        <v>1934</v>
      </c>
      <c r="J329" s="43" t="s">
        <v>1376</v>
      </c>
      <c r="K329" s="27" t="s">
        <v>23</v>
      </c>
      <c r="L329" s="29">
        <v>17.745999999999999</v>
      </c>
      <c r="M329" s="29">
        <v>18.96</v>
      </c>
      <c r="N329" s="29">
        <v>47.468354430379748</v>
      </c>
      <c r="O329" s="30">
        <v>9</v>
      </c>
      <c r="P329" s="27" t="s">
        <v>1900</v>
      </c>
      <c r="Q329" s="31">
        <v>2</v>
      </c>
      <c r="R329" s="25" t="s">
        <v>113</v>
      </c>
      <c r="S329" s="25" t="s">
        <v>109</v>
      </c>
      <c r="T329" s="25" t="s">
        <v>113</v>
      </c>
      <c r="U329" s="25" t="s">
        <v>128</v>
      </c>
      <c r="V329" s="23" t="s">
        <v>8</v>
      </c>
      <c r="W329" s="23" t="s">
        <v>8</v>
      </c>
      <c r="X329" s="23" t="s">
        <v>1252</v>
      </c>
      <c r="Y329" s="23" t="s">
        <v>1301</v>
      </c>
      <c r="Z329" s="23" t="s">
        <v>1291</v>
      </c>
      <c r="AA329" s="23" t="s">
        <v>107</v>
      </c>
      <c r="AB329" s="23" t="s">
        <v>176</v>
      </c>
      <c r="AC329" s="25">
        <v>-1.3178082191780822</v>
      </c>
      <c r="AD329" s="32">
        <v>225000000</v>
      </c>
      <c r="AE329" s="33">
        <f>VLOOKUP(J329,Library!A:B,2,0)</f>
        <v>3</v>
      </c>
      <c r="AF329" s="33">
        <f>VLOOKUP(J329,Library!A:G,7,0)</f>
        <v>3</v>
      </c>
      <c r="AG329" s="28" t="str">
        <f>VLOOKUP(V329,Library!W:X,2,0)</f>
        <v>N/A</v>
      </c>
      <c r="AH329" s="28" t="str">
        <f>VLOOKUP(W329,Library!Y:Z,2,0)</f>
        <v>N/A</v>
      </c>
      <c r="AI329" s="28" t="str">
        <f>VLOOKUP(X329,Library!AA:AB,2,0)</f>
        <v>N/A</v>
      </c>
      <c r="AJ329" s="33">
        <f>IF(MAX(AG329,AH329,AI329)=0,VLOOKUP(I329,Library!$J:$P,7,0),MAX(AG329,AH329,AI329))</f>
        <v>6</v>
      </c>
      <c r="AK329" s="33" t="str">
        <f t="shared" si="21"/>
        <v/>
      </c>
      <c r="AL329" s="33">
        <f>VLOOKUP(AA329,Library!T:U,2,0)</f>
        <v>1</v>
      </c>
      <c r="AM329" s="34" t="e">
        <f t="shared" si="22"/>
        <v>#VALUE!</v>
      </c>
      <c r="AN329" s="33" t="e">
        <f t="shared" si="23"/>
        <v>#VALUE!</v>
      </c>
      <c r="AO329" s="28" t="s">
        <v>173</v>
      </c>
      <c r="AP329" s="25" t="s">
        <v>128</v>
      </c>
      <c r="AQ329" s="28" t="s">
        <v>3339</v>
      </c>
      <c r="AR329" s="28" t="s">
        <v>1963</v>
      </c>
      <c r="AS329" s="28" t="s">
        <v>1964</v>
      </c>
      <c r="AT329" s="23" t="s">
        <v>3340</v>
      </c>
      <c r="AU329" s="23" t="s">
        <v>3309</v>
      </c>
      <c r="AV329" s="25" t="s">
        <v>109</v>
      </c>
      <c r="AW329" s="25" t="s">
        <v>128</v>
      </c>
      <c r="AX329" s="25" t="s">
        <v>128</v>
      </c>
      <c r="AY329" s="25" t="s">
        <v>128</v>
      </c>
      <c r="AZ329" s="25" t="s">
        <v>128</v>
      </c>
      <c r="BA329" s="25" t="s">
        <v>128</v>
      </c>
      <c r="BB329" s="25" t="s">
        <v>128</v>
      </c>
      <c r="BC329" s="25" t="s">
        <v>128</v>
      </c>
      <c r="BD329" s="25" t="s">
        <v>128</v>
      </c>
      <c r="BE329" s="25" t="s">
        <v>128</v>
      </c>
      <c r="BF329" s="25" t="s">
        <v>128</v>
      </c>
      <c r="BG329" s="25" t="s">
        <v>109</v>
      </c>
      <c r="BH329" s="25" t="s">
        <v>113</v>
      </c>
      <c r="BI329" s="23" t="s">
        <v>128</v>
      </c>
      <c r="BJ329" t="s">
        <v>1277</v>
      </c>
      <c r="BK329" s="23" t="s">
        <v>930</v>
      </c>
      <c r="BL329" s="23"/>
    </row>
    <row r="330" spans="1:64" ht="15">
      <c r="A330" s="28">
        <v>492</v>
      </c>
      <c r="B330" s="23" t="s">
        <v>931</v>
      </c>
      <c r="C330" s="28" t="s">
        <v>1706</v>
      </c>
      <c r="D330" s="27" t="s">
        <v>3603</v>
      </c>
      <c r="E330" s="42" t="s">
        <v>49</v>
      </c>
      <c r="F330" s="25" t="s">
        <v>109</v>
      </c>
      <c r="G330" s="25" t="s">
        <v>109</v>
      </c>
      <c r="H330" s="25" t="s">
        <v>128</v>
      </c>
      <c r="I330" s="29" t="s">
        <v>2504</v>
      </c>
      <c r="J330" s="43" t="s">
        <v>1375</v>
      </c>
      <c r="K330" s="27" t="s">
        <v>23</v>
      </c>
      <c r="L330" s="29" t="s">
        <v>3599</v>
      </c>
      <c r="M330" s="29" t="s">
        <v>3599</v>
      </c>
      <c r="N330" s="29" t="s">
        <v>3599</v>
      </c>
      <c r="O330" s="30">
        <v>11.581</v>
      </c>
      <c r="P330" s="27" t="s">
        <v>1899</v>
      </c>
      <c r="Q330" s="31">
        <v>2</v>
      </c>
      <c r="R330" s="25" t="s">
        <v>113</v>
      </c>
      <c r="S330" s="25" t="s">
        <v>109</v>
      </c>
      <c r="T330" s="25" t="s">
        <v>113</v>
      </c>
      <c r="U330" s="25" t="s">
        <v>128</v>
      </c>
      <c r="V330" s="23" t="s">
        <v>8</v>
      </c>
      <c r="W330" s="23" t="s">
        <v>1251</v>
      </c>
      <c r="X330" s="23" t="s">
        <v>8</v>
      </c>
      <c r="Y330" s="23" t="s">
        <v>1301</v>
      </c>
      <c r="Z330" s="23" t="s">
        <v>113</v>
      </c>
      <c r="AA330" s="23" t="s">
        <v>107</v>
      </c>
      <c r="AB330" s="23" t="s">
        <v>113</v>
      </c>
      <c r="AC330" s="25" t="s">
        <v>113</v>
      </c>
      <c r="AD330" s="32">
        <v>300000000</v>
      </c>
      <c r="AE330" s="33">
        <f>VLOOKUP(J330,Library!A:B,2,0)</f>
        <v>3</v>
      </c>
      <c r="AF330" s="33">
        <f>VLOOKUP(J330,Library!A:G,7,0)</f>
        <v>3</v>
      </c>
      <c r="AG330" s="28" t="str">
        <f>VLOOKUP(V330,Library!W:X,2,0)</f>
        <v>N/A</v>
      </c>
      <c r="AH330" s="28" t="str">
        <f>VLOOKUP(W330,Library!Y:Z,2,0)</f>
        <v>N/A</v>
      </c>
      <c r="AI330" s="28" t="str">
        <f>VLOOKUP(X330,Library!AA:AB,2,0)</f>
        <v>N/A</v>
      </c>
      <c r="AJ330" s="33">
        <f>IF(MAX(AG330,AH330,AI330)=0,VLOOKUP(I330,Library!$J:$P,7,0),MAX(AG330,AH330,AI330))</f>
        <v>7</v>
      </c>
      <c r="AK330" s="33">
        <f t="shared" si="21"/>
        <v>5</v>
      </c>
      <c r="AL330" s="33">
        <f>VLOOKUP(AA330,Library!T:U,2,0)</f>
        <v>1</v>
      </c>
      <c r="AM330" s="34">
        <f t="shared" si="22"/>
        <v>4.0999999999999996</v>
      </c>
      <c r="AN330" s="33">
        <f t="shared" si="23"/>
        <v>5</v>
      </c>
      <c r="AO330" s="28" t="s">
        <v>136</v>
      </c>
      <c r="AP330" s="25" t="s">
        <v>128</v>
      </c>
      <c r="AQ330" s="28" t="s">
        <v>3341</v>
      </c>
      <c r="AR330" s="28" t="s">
        <v>3342</v>
      </c>
      <c r="AS330" s="28" t="s">
        <v>2038</v>
      </c>
      <c r="AT330" s="23" t="s">
        <v>3343</v>
      </c>
      <c r="AU330" s="23" t="s">
        <v>130</v>
      </c>
      <c r="AV330" s="25" t="s">
        <v>109</v>
      </c>
      <c r="AW330" s="25" t="s">
        <v>128</v>
      </c>
      <c r="AX330" s="25" t="s">
        <v>128</v>
      </c>
      <c r="AY330" s="25" t="s">
        <v>128</v>
      </c>
      <c r="AZ330" s="25" t="s">
        <v>128</v>
      </c>
      <c r="BA330" s="25" t="s">
        <v>128</v>
      </c>
      <c r="BB330" s="25" t="s">
        <v>128</v>
      </c>
      <c r="BC330" s="25" t="s">
        <v>109</v>
      </c>
      <c r="BD330" s="25" t="s">
        <v>109</v>
      </c>
      <c r="BE330" s="25" t="s">
        <v>128</v>
      </c>
      <c r="BF330" s="25" t="s">
        <v>128</v>
      </c>
      <c r="BG330" s="25" t="s">
        <v>128</v>
      </c>
      <c r="BH330" s="25" t="s">
        <v>113</v>
      </c>
      <c r="BI330" s="23" t="s">
        <v>128</v>
      </c>
      <c r="BJ330" t="s">
        <v>1277</v>
      </c>
      <c r="BK330" s="23" t="s">
        <v>931</v>
      </c>
      <c r="BL330" s="23"/>
    </row>
    <row r="331" spans="1:64" ht="15">
      <c r="A331" s="28">
        <v>493</v>
      </c>
      <c r="B331" s="23" t="s">
        <v>932</v>
      </c>
      <c r="C331" s="28" t="s">
        <v>1707</v>
      </c>
      <c r="D331" s="27" t="s">
        <v>3603</v>
      </c>
      <c r="E331" s="42" t="s">
        <v>49</v>
      </c>
      <c r="F331" s="25" t="s">
        <v>109</v>
      </c>
      <c r="G331" s="25" t="s">
        <v>109</v>
      </c>
      <c r="H331" s="25" t="s">
        <v>128</v>
      </c>
      <c r="I331" s="29" t="s">
        <v>2504</v>
      </c>
      <c r="J331" s="43" t="s">
        <v>1376</v>
      </c>
      <c r="K331" s="27" t="s">
        <v>23</v>
      </c>
      <c r="L331" s="29" t="s">
        <v>3599</v>
      </c>
      <c r="M331" s="29" t="s">
        <v>3599</v>
      </c>
      <c r="N331" s="29" t="s">
        <v>3599</v>
      </c>
      <c r="O331" s="30">
        <v>6.45</v>
      </c>
      <c r="P331" s="27" t="s">
        <v>1899</v>
      </c>
      <c r="Q331" s="31">
        <v>2</v>
      </c>
      <c r="R331" s="25" t="s">
        <v>113</v>
      </c>
      <c r="S331" s="25" t="s">
        <v>109</v>
      </c>
      <c r="T331" s="25" t="s">
        <v>113</v>
      </c>
      <c r="U331" s="25" t="s">
        <v>128</v>
      </c>
      <c r="V331" s="23" t="s">
        <v>1191</v>
      </c>
      <c r="W331" s="23" t="s">
        <v>8</v>
      </c>
      <c r="X331" s="23" t="s">
        <v>1252</v>
      </c>
      <c r="Y331" s="23" t="s">
        <v>1301</v>
      </c>
      <c r="Z331" s="23" t="s">
        <v>1291</v>
      </c>
      <c r="AA331" s="23" t="s">
        <v>107</v>
      </c>
      <c r="AB331" s="23" t="s">
        <v>2884</v>
      </c>
      <c r="AC331" s="25">
        <v>-1.2383561643835617</v>
      </c>
      <c r="AD331" s="32">
        <v>500000000</v>
      </c>
      <c r="AE331" s="33">
        <f>VLOOKUP(J331,Library!A:B,2,0)</f>
        <v>3</v>
      </c>
      <c r="AF331" s="33">
        <f>VLOOKUP(J331,Library!A:G,7,0)</f>
        <v>3</v>
      </c>
      <c r="AG331" s="28" t="str">
        <f>VLOOKUP(V331,Library!W:X,2,0)</f>
        <v>N/A</v>
      </c>
      <c r="AH331" s="28" t="str">
        <f>VLOOKUP(W331,Library!Y:Z,2,0)</f>
        <v>N/A</v>
      </c>
      <c r="AI331" s="28" t="str">
        <f>VLOOKUP(X331,Library!AA:AB,2,0)</f>
        <v>N/A</v>
      </c>
      <c r="AJ331" s="33">
        <f>IF(MAX(AG331,AH331,AI331)=0,VLOOKUP(I331,Library!$J:$P,7,0),MAX(AG331,AH331,AI331))</f>
        <v>7</v>
      </c>
      <c r="AK331" s="33" t="str">
        <f t="shared" si="21"/>
        <v/>
      </c>
      <c r="AL331" s="33">
        <f>VLOOKUP(AA331,Library!T:U,2,0)</f>
        <v>1</v>
      </c>
      <c r="AM331" s="34" t="e">
        <f t="shared" si="22"/>
        <v>#VALUE!</v>
      </c>
      <c r="AN331" s="33" t="e">
        <f t="shared" si="23"/>
        <v>#VALUE!</v>
      </c>
      <c r="AO331" s="28" t="s">
        <v>136</v>
      </c>
      <c r="AP331" s="25" t="s">
        <v>128</v>
      </c>
      <c r="AQ331" s="28" t="s">
        <v>3341</v>
      </c>
      <c r="AR331" s="28" t="s">
        <v>3342</v>
      </c>
      <c r="AS331" s="28" t="s">
        <v>2038</v>
      </c>
      <c r="AT331" s="23" t="s">
        <v>3344</v>
      </c>
      <c r="AU331" s="23" t="s">
        <v>35</v>
      </c>
      <c r="AV331" s="25" t="s">
        <v>109</v>
      </c>
      <c r="AW331" s="25" t="s">
        <v>128</v>
      </c>
      <c r="AX331" s="25" t="s">
        <v>128</v>
      </c>
      <c r="AY331" s="25" t="s">
        <v>128</v>
      </c>
      <c r="AZ331" s="25" t="s">
        <v>128</v>
      </c>
      <c r="BA331" s="25" t="s">
        <v>128</v>
      </c>
      <c r="BB331" s="25" t="s">
        <v>128</v>
      </c>
      <c r="BC331" s="25" t="s">
        <v>128</v>
      </c>
      <c r="BD331" s="25" t="s">
        <v>128</v>
      </c>
      <c r="BE331" s="25" t="s">
        <v>128</v>
      </c>
      <c r="BF331" s="25" t="s">
        <v>128</v>
      </c>
      <c r="BG331" s="25" t="s">
        <v>109</v>
      </c>
      <c r="BH331" s="25" t="s">
        <v>113</v>
      </c>
      <c r="BI331" s="23" t="s">
        <v>128</v>
      </c>
      <c r="BJ331" t="s">
        <v>1277</v>
      </c>
      <c r="BK331" s="23" t="s">
        <v>932</v>
      </c>
      <c r="BL331" s="23"/>
    </row>
    <row r="332" spans="1:64" ht="15">
      <c r="A332" s="28">
        <v>494</v>
      </c>
      <c r="B332" s="23" t="s">
        <v>933</v>
      </c>
      <c r="C332" s="28" t="s">
        <v>1708</v>
      </c>
      <c r="D332" s="27" t="s">
        <v>3603</v>
      </c>
      <c r="E332" s="42" t="s">
        <v>49</v>
      </c>
      <c r="F332" s="25" t="s">
        <v>109</v>
      </c>
      <c r="G332" s="25" t="s">
        <v>109</v>
      </c>
      <c r="H332" s="25" t="s">
        <v>128</v>
      </c>
      <c r="I332" s="29" t="s">
        <v>2504</v>
      </c>
      <c r="J332" s="43" t="s">
        <v>1376</v>
      </c>
      <c r="K332" s="27" t="s">
        <v>23</v>
      </c>
      <c r="L332" s="29" t="s">
        <v>3599</v>
      </c>
      <c r="M332" s="29" t="s">
        <v>3599</v>
      </c>
      <c r="N332" s="29" t="s">
        <v>3599</v>
      </c>
      <c r="O332" s="30">
        <v>6</v>
      </c>
      <c r="P332" s="27" t="s">
        <v>1899</v>
      </c>
      <c r="Q332" s="31">
        <v>2</v>
      </c>
      <c r="R332" s="25" t="s">
        <v>113</v>
      </c>
      <c r="S332" s="25" t="s">
        <v>109</v>
      </c>
      <c r="T332" s="25" t="s">
        <v>113</v>
      </c>
      <c r="U332" s="25" t="s">
        <v>128</v>
      </c>
      <c r="V332" s="23" t="s">
        <v>1191</v>
      </c>
      <c r="W332" s="23" t="s">
        <v>8</v>
      </c>
      <c r="X332" s="23" t="s">
        <v>1252</v>
      </c>
      <c r="Y332" s="23" t="s">
        <v>1301</v>
      </c>
      <c r="Z332" s="23" t="s">
        <v>1291</v>
      </c>
      <c r="AA332" s="23" t="s">
        <v>107</v>
      </c>
      <c r="AB332" s="23" t="s">
        <v>2687</v>
      </c>
      <c r="AC332" s="25">
        <v>-0.55068493150684927</v>
      </c>
      <c r="AD332" s="32">
        <v>567000000</v>
      </c>
      <c r="AE332" s="33">
        <f>VLOOKUP(J332,Library!A:B,2,0)</f>
        <v>3</v>
      </c>
      <c r="AF332" s="33">
        <f>VLOOKUP(J332,Library!A:G,7,0)</f>
        <v>3</v>
      </c>
      <c r="AG332" s="28" t="str">
        <f>VLOOKUP(V332,Library!W:X,2,0)</f>
        <v>N/A</v>
      </c>
      <c r="AH332" s="28" t="str">
        <f>VLOOKUP(W332,Library!Y:Z,2,0)</f>
        <v>N/A</v>
      </c>
      <c r="AI332" s="28" t="str">
        <f>VLOOKUP(X332,Library!AA:AB,2,0)</f>
        <v>N/A</v>
      </c>
      <c r="AJ332" s="33">
        <f>IF(MAX(AG332,AH332,AI332)=0,VLOOKUP(I332,Library!$J:$P,7,0),MAX(AG332,AH332,AI332))</f>
        <v>7</v>
      </c>
      <c r="AK332" s="33" t="str">
        <f t="shared" si="21"/>
        <v/>
      </c>
      <c r="AL332" s="33">
        <f>VLOOKUP(AA332,Library!T:U,2,0)</f>
        <v>1</v>
      </c>
      <c r="AM332" s="34" t="e">
        <f t="shared" si="22"/>
        <v>#VALUE!</v>
      </c>
      <c r="AN332" s="33" t="e">
        <f t="shared" si="23"/>
        <v>#VALUE!</v>
      </c>
      <c r="AO332" s="28" t="s">
        <v>136</v>
      </c>
      <c r="AP332" s="25" t="s">
        <v>128</v>
      </c>
      <c r="AQ332" s="28" t="s">
        <v>3341</v>
      </c>
      <c r="AR332" s="28" t="s">
        <v>3342</v>
      </c>
      <c r="AS332" s="28" t="s">
        <v>2038</v>
      </c>
      <c r="AT332" s="23" t="s">
        <v>3345</v>
      </c>
      <c r="AU332" s="23" t="s">
        <v>35</v>
      </c>
      <c r="AV332" s="25" t="s">
        <v>109</v>
      </c>
      <c r="AW332" s="25" t="s">
        <v>128</v>
      </c>
      <c r="AX332" s="25" t="s">
        <v>128</v>
      </c>
      <c r="AY332" s="25" t="s">
        <v>128</v>
      </c>
      <c r="AZ332" s="25" t="s">
        <v>128</v>
      </c>
      <c r="BA332" s="25" t="s">
        <v>128</v>
      </c>
      <c r="BB332" s="25" t="s">
        <v>128</v>
      </c>
      <c r="BC332" s="25" t="s">
        <v>128</v>
      </c>
      <c r="BD332" s="25" t="s">
        <v>128</v>
      </c>
      <c r="BE332" s="25" t="s">
        <v>128</v>
      </c>
      <c r="BF332" s="25" t="s">
        <v>128</v>
      </c>
      <c r="BG332" s="25" t="s">
        <v>109</v>
      </c>
      <c r="BH332" s="25" t="s">
        <v>113</v>
      </c>
      <c r="BI332" s="23" t="s">
        <v>128</v>
      </c>
      <c r="BJ332" t="s">
        <v>1277</v>
      </c>
      <c r="BK332" s="23" t="s">
        <v>933</v>
      </c>
      <c r="BL332" s="23"/>
    </row>
    <row r="333" spans="1:64" ht="15">
      <c r="A333" s="28">
        <v>495</v>
      </c>
      <c r="B333" s="23" t="s">
        <v>934</v>
      </c>
      <c r="C333" s="28" t="s">
        <v>1709</v>
      </c>
      <c r="D333" s="27" t="s">
        <v>3603</v>
      </c>
      <c r="E333" s="42" t="s">
        <v>49</v>
      </c>
      <c r="F333" s="25" t="s">
        <v>109</v>
      </c>
      <c r="G333" s="25" t="s">
        <v>109</v>
      </c>
      <c r="H333" s="25" t="s">
        <v>128</v>
      </c>
      <c r="I333" s="29" t="s">
        <v>2504</v>
      </c>
      <c r="J333" s="43" t="s">
        <v>1376</v>
      </c>
      <c r="K333" s="27" t="s">
        <v>23</v>
      </c>
      <c r="L333" s="29" t="s">
        <v>3599</v>
      </c>
      <c r="M333" s="29" t="s">
        <v>3599</v>
      </c>
      <c r="N333" s="29" t="s">
        <v>3599</v>
      </c>
      <c r="O333" s="30">
        <v>5.95</v>
      </c>
      <c r="P333" s="27" t="s">
        <v>1899</v>
      </c>
      <c r="Q333" s="31">
        <v>2</v>
      </c>
      <c r="R333" s="25" t="s">
        <v>113</v>
      </c>
      <c r="S333" s="25" t="s">
        <v>109</v>
      </c>
      <c r="T333" s="25" t="s">
        <v>113</v>
      </c>
      <c r="U333" s="25" t="s">
        <v>128</v>
      </c>
      <c r="V333" s="23" t="s">
        <v>1191</v>
      </c>
      <c r="W333" s="23" t="s">
        <v>8</v>
      </c>
      <c r="X333" s="23" t="s">
        <v>1252</v>
      </c>
      <c r="Y333" s="23" t="s">
        <v>1301</v>
      </c>
      <c r="Z333" s="23" t="s">
        <v>1291</v>
      </c>
      <c r="AA333" s="23" t="s">
        <v>107</v>
      </c>
      <c r="AB333" s="23" t="s">
        <v>2885</v>
      </c>
      <c r="AC333" s="25">
        <v>-0.28767123287671231</v>
      </c>
      <c r="AD333" s="32">
        <v>500000000</v>
      </c>
      <c r="AE333" s="33">
        <f>VLOOKUP(J333,Library!A:B,2,0)</f>
        <v>3</v>
      </c>
      <c r="AF333" s="33">
        <f>VLOOKUP(J333,Library!A:G,7,0)</f>
        <v>3</v>
      </c>
      <c r="AG333" s="28" t="str">
        <f>VLOOKUP(V333,Library!W:X,2,0)</f>
        <v>N/A</v>
      </c>
      <c r="AH333" s="28" t="str">
        <f>VLOOKUP(W333,Library!Y:Z,2,0)</f>
        <v>N/A</v>
      </c>
      <c r="AI333" s="28" t="str">
        <f>VLOOKUP(X333,Library!AA:AB,2,0)</f>
        <v>N/A</v>
      </c>
      <c r="AJ333" s="33">
        <f>IF(MAX(AG333,AH333,AI333)=0,VLOOKUP(I333,Library!$J:$P,7,0),MAX(AG333,AH333,AI333))</f>
        <v>7</v>
      </c>
      <c r="AK333" s="33" t="str">
        <f t="shared" si="21"/>
        <v/>
      </c>
      <c r="AL333" s="33">
        <f>VLOOKUP(AA333,Library!T:U,2,0)</f>
        <v>1</v>
      </c>
      <c r="AM333" s="34" t="e">
        <f t="shared" si="22"/>
        <v>#VALUE!</v>
      </c>
      <c r="AN333" s="33" t="e">
        <f t="shared" si="23"/>
        <v>#VALUE!</v>
      </c>
      <c r="AO333" s="28" t="s">
        <v>136</v>
      </c>
      <c r="AP333" s="25" t="s">
        <v>128</v>
      </c>
      <c r="AQ333" s="28" t="s">
        <v>3341</v>
      </c>
      <c r="AR333" s="28" t="s">
        <v>3342</v>
      </c>
      <c r="AS333" s="28" t="s">
        <v>2038</v>
      </c>
      <c r="AT333" s="23" t="s">
        <v>3346</v>
      </c>
      <c r="AU333" s="23" t="s">
        <v>35</v>
      </c>
      <c r="AV333" s="25" t="s">
        <v>109</v>
      </c>
      <c r="AW333" s="25" t="s">
        <v>128</v>
      </c>
      <c r="AX333" s="25" t="s">
        <v>128</v>
      </c>
      <c r="AY333" s="25" t="s">
        <v>128</v>
      </c>
      <c r="AZ333" s="25" t="s">
        <v>128</v>
      </c>
      <c r="BA333" s="25" t="s">
        <v>128</v>
      </c>
      <c r="BB333" s="25" t="s">
        <v>128</v>
      </c>
      <c r="BC333" s="25" t="s">
        <v>128</v>
      </c>
      <c r="BD333" s="25" t="s">
        <v>128</v>
      </c>
      <c r="BE333" s="25" t="s">
        <v>128</v>
      </c>
      <c r="BF333" s="25" t="s">
        <v>128</v>
      </c>
      <c r="BG333" s="25" t="s">
        <v>109</v>
      </c>
      <c r="BH333" s="25" t="s">
        <v>113</v>
      </c>
      <c r="BI333" s="23" t="s">
        <v>128</v>
      </c>
      <c r="BJ333" t="s">
        <v>1277</v>
      </c>
      <c r="BK333" s="23" t="s">
        <v>934</v>
      </c>
      <c r="BL333" s="23"/>
    </row>
    <row r="334" spans="1:64" ht="15">
      <c r="A334" s="28">
        <v>496</v>
      </c>
      <c r="B334" s="23" t="s">
        <v>935</v>
      </c>
      <c r="C334" s="28" t="s">
        <v>1710</v>
      </c>
      <c r="D334" s="27" t="s">
        <v>3603</v>
      </c>
      <c r="E334" s="42" t="s">
        <v>49</v>
      </c>
      <c r="F334" s="25" t="s">
        <v>109</v>
      </c>
      <c r="G334" s="25" t="s">
        <v>109</v>
      </c>
      <c r="H334" s="25" t="s">
        <v>128</v>
      </c>
      <c r="I334" s="29" t="s">
        <v>2504</v>
      </c>
      <c r="J334" s="43" t="s">
        <v>1376</v>
      </c>
      <c r="K334" s="27" t="s">
        <v>23</v>
      </c>
      <c r="L334" s="29" t="s">
        <v>3599</v>
      </c>
      <c r="M334" s="29" t="s">
        <v>3599</v>
      </c>
      <c r="N334" s="29" t="s">
        <v>3599</v>
      </c>
      <c r="O334" s="30">
        <v>5.25</v>
      </c>
      <c r="P334" s="27" t="s">
        <v>1899</v>
      </c>
      <c r="Q334" s="31">
        <v>2</v>
      </c>
      <c r="R334" s="25" t="s">
        <v>113</v>
      </c>
      <c r="S334" s="25" t="s">
        <v>109</v>
      </c>
      <c r="T334" s="25" t="s">
        <v>113</v>
      </c>
      <c r="U334" s="25" t="s">
        <v>128</v>
      </c>
      <c r="V334" s="23" t="s">
        <v>1191</v>
      </c>
      <c r="W334" s="23" t="s">
        <v>8</v>
      </c>
      <c r="X334" s="23" t="s">
        <v>1252</v>
      </c>
      <c r="Y334" s="23" t="s">
        <v>1301</v>
      </c>
      <c r="Z334" s="23" t="s">
        <v>1291</v>
      </c>
      <c r="AA334" s="23" t="s">
        <v>107</v>
      </c>
      <c r="AB334" s="23" t="s">
        <v>2886</v>
      </c>
      <c r="AC334" s="25">
        <v>0.27397260273972601</v>
      </c>
      <c r="AD334" s="32">
        <v>350000000</v>
      </c>
      <c r="AE334" s="33">
        <f>VLOOKUP(J334,Library!A:B,2,0)</f>
        <v>3</v>
      </c>
      <c r="AF334" s="33">
        <f>VLOOKUP(J334,Library!A:G,7,0)</f>
        <v>3</v>
      </c>
      <c r="AG334" s="28" t="str">
        <f>VLOOKUP(V334,Library!W:X,2,0)</f>
        <v>N/A</v>
      </c>
      <c r="AH334" s="28" t="str">
        <f>VLOOKUP(W334,Library!Y:Z,2,0)</f>
        <v>N/A</v>
      </c>
      <c r="AI334" s="28" t="str">
        <f>VLOOKUP(X334,Library!AA:AB,2,0)</f>
        <v>N/A</v>
      </c>
      <c r="AJ334" s="33">
        <f>IF(MAX(AG334,AH334,AI334)=0,VLOOKUP(I334,Library!$J:$P,7,0),MAX(AG334,AH334,AI334))</f>
        <v>7</v>
      </c>
      <c r="AK334" s="33">
        <f t="shared" si="21"/>
        <v>2</v>
      </c>
      <c r="AL334" s="33">
        <f>VLOOKUP(AA334,Library!T:U,2,0)</f>
        <v>1</v>
      </c>
      <c r="AM334" s="34">
        <f t="shared" si="22"/>
        <v>3.8</v>
      </c>
      <c r="AN334" s="33">
        <f t="shared" si="23"/>
        <v>5</v>
      </c>
      <c r="AO334" s="28" t="s">
        <v>136</v>
      </c>
      <c r="AP334" s="25" t="s">
        <v>128</v>
      </c>
      <c r="AQ334" s="28" t="s">
        <v>3341</v>
      </c>
      <c r="AR334" s="28" t="s">
        <v>3342</v>
      </c>
      <c r="AS334" s="28" t="s">
        <v>2038</v>
      </c>
      <c r="AT334" s="23" t="s">
        <v>3347</v>
      </c>
      <c r="AU334" s="23" t="s">
        <v>35</v>
      </c>
      <c r="AV334" s="25" t="s">
        <v>109</v>
      </c>
      <c r="AW334" s="25" t="s">
        <v>128</v>
      </c>
      <c r="AX334" s="25" t="s">
        <v>128</v>
      </c>
      <c r="AY334" s="25" t="s">
        <v>128</v>
      </c>
      <c r="AZ334" s="25" t="s">
        <v>128</v>
      </c>
      <c r="BA334" s="25" t="s">
        <v>128</v>
      </c>
      <c r="BB334" s="25" t="s">
        <v>128</v>
      </c>
      <c r="BC334" s="25" t="s">
        <v>128</v>
      </c>
      <c r="BD334" s="25" t="s">
        <v>128</v>
      </c>
      <c r="BE334" s="25" t="s">
        <v>128</v>
      </c>
      <c r="BF334" s="25" t="s">
        <v>128</v>
      </c>
      <c r="BG334" s="25" t="s">
        <v>109</v>
      </c>
      <c r="BH334" s="25" t="s">
        <v>113</v>
      </c>
      <c r="BI334" s="23" t="s">
        <v>128</v>
      </c>
      <c r="BJ334" t="s">
        <v>1277</v>
      </c>
      <c r="BK334" s="23" t="s">
        <v>935</v>
      </c>
      <c r="BL334" s="23"/>
    </row>
    <row r="335" spans="1:64" ht="15">
      <c r="A335" s="28">
        <v>497</v>
      </c>
      <c r="B335" s="23" t="s">
        <v>936</v>
      </c>
      <c r="C335" s="28" t="s">
        <v>1711</v>
      </c>
      <c r="D335" s="27" t="s">
        <v>3603</v>
      </c>
      <c r="E335" s="42" t="s">
        <v>49</v>
      </c>
      <c r="F335" s="25" t="s">
        <v>109</v>
      </c>
      <c r="G335" s="25" t="s">
        <v>109</v>
      </c>
      <c r="H335" s="25" t="s">
        <v>128</v>
      </c>
      <c r="I335" s="29" t="s">
        <v>2504</v>
      </c>
      <c r="J335" s="43" t="s">
        <v>1376</v>
      </c>
      <c r="K335" s="27" t="s">
        <v>23</v>
      </c>
      <c r="L335" s="29" t="s">
        <v>3599</v>
      </c>
      <c r="M335" s="29" t="s">
        <v>3599</v>
      </c>
      <c r="N335" s="29" t="s">
        <v>3599</v>
      </c>
      <c r="O335" s="30">
        <v>4.45</v>
      </c>
      <c r="P335" s="27" t="s">
        <v>1899</v>
      </c>
      <c r="Q335" s="31">
        <v>2</v>
      </c>
      <c r="R335" s="25" t="s">
        <v>113</v>
      </c>
      <c r="S335" s="25" t="s">
        <v>109</v>
      </c>
      <c r="T335" s="25" t="s">
        <v>113</v>
      </c>
      <c r="U335" s="25" t="s">
        <v>128</v>
      </c>
      <c r="V335" s="23" t="s">
        <v>1191</v>
      </c>
      <c r="W335" s="23" t="s">
        <v>1251</v>
      </c>
      <c r="X335" s="23" t="s">
        <v>8</v>
      </c>
      <c r="Y335" s="23" t="s">
        <v>1301</v>
      </c>
      <c r="Z335" s="23" t="s">
        <v>1291</v>
      </c>
      <c r="AA335" s="23" t="s">
        <v>107</v>
      </c>
      <c r="AB335" s="23" t="s">
        <v>2782</v>
      </c>
      <c r="AC335" s="25">
        <v>0.53698630136986303</v>
      </c>
      <c r="AD335" s="32">
        <v>500000000</v>
      </c>
      <c r="AE335" s="33">
        <f>VLOOKUP(J335,Library!A:B,2,0)</f>
        <v>3</v>
      </c>
      <c r="AF335" s="33">
        <f>VLOOKUP(J335,Library!A:G,7,0)</f>
        <v>3</v>
      </c>
      <c r="AG335" s="28" t="str">
        <f>VLOOKUP(V335,Library!W:X,2,0)</f>
        <v>N/A</v>
      </c>
      <c r="AH335" s="28" t="str">
        <f>VLOOKUP(W335,Library!Y:Z,2,0)</f>
        <v>N/A</v>
      </c>
      <c r="AI335" s="28" t="str">
        <f>VLOOKUP(X335,Library!AA:AB,2,0)</f>
        <v>N/A</v>
      </c>
      <c r="AJ335" s="33">
        <f>IF(MAX(AG335,AH335,AI335)=0,VLOOKUP(I335,Library!$J:$P,7,0),MAX(AG335,AH335,AI335))</f>
        <v>7</v>
      </c>
      <c r="AK335" s="33">
        <f t="shared" si="21"/>
        <v>2</v>
      </c>
      <c r="AL335" s="33">
        <f>VLOOKUP(AA335,Library!T:U,2,0)</f>
        <v>1</v>
      </c>
      <c r="AM335" s="34">
        <f t="shared" si="22"/>
        <v>3.8</v>
      </c>
      <c r="AN335" s="33">
        <f t="shared" si="23"/>
        <v>5</v>
      </c>
      <c r="AO335" s="28" t="s">
        <v>136</v>
      </c>
      <c r="AP335" s="25" t="s">
        <v>128</v>
      </c>
      <c r="AQ335" s="28" t="s">
        <v>3341</v>
      </c>
      <c r="AR335" s="28" t="s">
        <v>3342</v>
      </c>
      <c r="AS335" s="28" t="s">
        <v>2038</v>
      </c>
      <c r="AT335" s="23" t="s">
        <v>3052</v>
      </c>
      <c r="AU335" s="23" t="s">
        <v>35</v>
      </c>
      <c r="AV335" s="25" t="s">
        <v>109</v>
      </c>
      <c r="AW335" s="25" t="s">
        <v>128</v>
      </c>
      <c r="AX335" s="25" t="s">
        <v>128</v>
      </c>
      <c r="AY335" s="25" t="s">
        <v>128</v>
      </c>
      <c r="AZ335" s="25" t="s">
        <v>128</v>
      </c>
      <c r="BA335" s="25" t="s">
        <v>128</v>
      </c>
      <c r="BB335" s="25" t="s">
        <v>128</v>
      </c>
      <c r="BC335" s="25" t="s">
        <v>128</v>
      </c>
      <c r="BD335" s="25" t="s">
        <v>128</v>
      </c>
      <c r="BE335" s="25" t="s">
        <v>128</v>
      </c>
      <c r="BF335" s="25" t="s">
        <v>128</v>
      </c>
      <c r="BG335" s="25" t="s">
        <v>109</v>
      </c>
      <c r="BH335" s="25" t="s">
        <v>113</v>
      </c>
      <c r="BI335" s="23" t="s">
        <v>128</v>
      </c>
      <c r="BJ335" t="s">
        <v>1277</v>
      </c>
      <c r="BK335" s="23" t="s">
        <v>936</v>
      </c>
      <c r="BL335" s="23"/>
    </row>
    <row r="336" spans="1:64" ht="15">
      <c r="A336" s="28">
        <v>498</v>
      </c>
      <c r="B336" s="23" t="s">
        <v>937</v>
      </c>
      <c r="C336" s="28" t="s">
        <v>1712</v>
      </c>
      <c r="D336" s="27" t="s">
        <v>3603</v>
      </c>
      <c r="E336" s="42" t="s">
        <v>49</v>
      </c>
      <c r="F336" s="25" t="s">
        <v>109</v>
      </c>
      <c r="G336" s="25" t="s">
        <v>109</v>
      </c>
      <c r="H336" s="25" t="s">
        <v>128</v>
      </c>
      <c r="I336" s="29" t="s">
        <v>2504</v>
      </c>
      <c r="J336" s="43" t="s">
        <v>1376</v>
      </c>
      <c r="K336" s="27" t="s">
        <v>23</v>
      </c>
      <c r="L336" s="29" t="s">
        <v>3599</v>
      </c>
      <c r="M336" s="29" t="s">
        <v>3599</v>
      </c>
      <c r="N336" s="29" t="s">
        <v>3599</v>
      </c>
      <c r="O336" s="30">
        <v>4.375</v>
      </c>
      <c r="P336" s="27" t="s">
        <v>1899</v>
      </c>
      <c r="Q336" s="31">
        <v>2</v>
      </c>
      <c r="R336" s="25" t="s">
        <v>113</v>
      </c>
      <c r="S336" s="25" t="s">
        <v>109</v>
      </c>
      <c r="T336" s="25" t="s">
        <v>113</v>
      </c>
      <c r="U336" s="25" t="s">
        <v>128</v>
      </c>
      <c r="V336" s="23" t="s">
        <v>1191</v>
      </c>
      <c r="W336" s="23" t="s">
        <v>1251</v>
      </c>
      <c r="X336" s="23" t="s">
        <v>8</v>
      </c>
      <c r="Y336" s="23" t="s">
        <v>1301</v>
      </c>
      <c r="Z336" s="23" t="s">
        <v>1291</v>
      </c>
      <c r="AA336" s="23" t="s">
        <v>107</v>
      </c>
      <c r="AB336" s="23" t="s">
        <v>2617</v>
      </c>
      <c r="AC336" s="25">
        <v>1.189041095890411</v>
      </c>
      <c r="AD336" s="32">
        <v>419000000</v>
      </c>
      <c r="AE336" s="33">
        <f>VLOOKUP(J336,Library!A:B,2,0)</f>
        <v>3</v>
      </c>
      <c r="AF336" s="33">
        <f>VLOOKUP(J336,Library!A:G,7,0)</f>
        <v>3</v>
      </c>
      <c r="AG336" s="28" t="str">
        <f>VLOOKUP(V336,Library!W:X,2,0)</f>
        <v>N/A</v>
      </c>
      <c r="AH336" s="28" t="str">
        <f>VLOOKUP(W336,Library!Y:Z,2,0)</f>
        <v>N/A</v>
      </c>
      <c r="AI336" s="28" t="str">
        <f>VLOOKUP(X336,Library!AA:AB,2,0)</f>
        <v>N/A</v>
      </c>
      <c r="AJ336" s="33">
        <f>IF(MAX(AG336,AH336,AI336)=0,VLOOKUP(I336,Library!$J:$P,7,0),MAX(AG336,AH336,AI336))</f>
        <v>7</v>
      </c>
      <c r="AK336" s="33">
        <f t="shared" si="21"/>
        <v>3</v>
      </c>
      <c r="AL336" s="33">
        <f>VLOOKUP(AA336,Library!T:U,2,0)</f>
        <v>1</v>
      </c>
      <c r="AM336" s="34">
        <f t="shared" si="22"/>
        <v>3.8999999999999995</v>
      </c>
      <c r="AN336" s="33">
        <f t="shared" si="23"/>
        <v>5</v>
      </c>
      <c r="AO336" s="28" t="s">
        <v>136</v>
      </c>
      <c r="AP336" s="25" t="s">
        <v>128</v>
      </c>
      <c r="AQ336" s="28" t="s">
        <v>3341</v>
      </c>
      <c r="AR336" s="28" t="s">
        <v>3342</v>
      </c>
      <c r="AS336" s="28" t="s">
        <v>2038</v>
      </c>
      <c r="AT336" s="23" t="s">
        <v>3348</v>
      </c>
      <c r="AU336" s="23" t="s">
        <v>35</v>
      </c>
      <c r="AV336" s="25" t="s">
        <v>109</v>
      </c>
      <c r="AW336" s="25" t="s">
        <v>128</v>
      </c>
      <c r="AX336" s="25" t="s">
        <v>128</v>
      </c>
      <c r="AY336" s="25" t="s">
        <v>128</v>
      </c>
      <c r="AZ336" s="25" t="s">
        <v>128</v>
      </c>
      <c r="BA336" s="25" t="s">
        <v>128</v>
      </c>
      <c r="BB336" s="25" t="s">
        <v>128</v>
      </c>
      <c r="BC336" s="25" t="s">
        <v>128</v>
      </c>
      <c r="BD336" s="25" t="s">
        <v>128</v>
      </c>
      <c r="BE336" s="25" t="s">
        <v>128</v>
      </c>
      <c r="BF336" s="25" t="s">
        <v>128</v>
      </c>
      <c r="BG336" s="25" t="s">
        <v>109</v>
      </c>
      <c r="BH336" s="25" t="s">
        <v>113</v>
      </c>
      <c r="BI336" s="23" t="s">
        <v>128</v>
      </c>
      <c r="BJ336" t="s">
        <v>1277</v>
      </c>
      <c r="BK336" s="23" t="s">
        <v>937</v>
      </c>
      <c r="BL336" s="23"/>
    </row>
    <row r="337" spans="1:64" ht="15">
      <c r="A337" s="28">
        <v>499</v>
      </c>
      <c r="B337" s="23" t="s">
        <v>938</v>
      </c>
      <c r="C337" s="28" t="s">
        <v>1713</v>
      </c>
      <c r="D337" s="27" t="s">
        <v>3603</v>
      </c>
      <c r="E337" s="42" t="s">
        <v>49</v>
      </c>
      <c r="F337" s="25" t="s">
        <v>109</v>
      </c>
      <c r="G337" s="25" t="s">
        <v>109</v>
      </c>
      <c r="H337" s="25" t="s">
        <v>128</v>
      </c>
      <c r="I337" s="29" t="s">
        <v>2504</v>
      </c>
      <c r="J337" s="43" t="s">
        <v>1376</v>
      </c>
      <c r="K337" s="27" t="s">
        <v>23</v>
      </c>
      <c r="L337" s="29" t="s">
        <v>3599</v>
      </c>
      <c r="M337" s="29" t="s">
        <v>3599</v>
      </c>
      <c r="N337" s="29" t="s">
        <v>3599</v>
      </c>
      <c r="O337" s="30">
        <v>4.8</v>
      </c>
      <c r="P337" s="27" t="s">
        <v>1899</v>
      </c>
      <c r="Q337" s="31">
        <v>2</v>
      </c>
      <c r="R337" s="25" t="s">
        <v>113</v>
      </c>
      <c r="S337" s="25" t="s">
        <v>109</v>
      </c>
      <c r="T337" s="25" t="s">
        <v>113</v>
      </c>
      <c r="U337" s="25" t="s">
        <v>128</v>
      </c>
      <c r="V337" s="23" t="s">
        <v>1191</v>
      </c>
      <c r="W337" s="23" t="s">
        <v>1251</v>
      </c>
      <c r="X337" s="23" t="s">
        <v>8</v>
      </c>
      <c r="Y337" s="23" t="s">
        <v>1301</v>
      </c>
      <c r="Z337" s="23" t="s">
        <v>1291</v>
      </c>
      <c r="AA337" s="23" t="s">
        <v>107</v>
      </c>
      <c r="AB337" s="23" t="s">
        <v>2887</v>
      </c>
      <c r="AC337" s="25">
        <v>2.2876712328767121</v>
      </c>
      <c r="AD337" s="32">
        <v>150000000</v>
      </c>
      <c r="AE337" s="33">
        <f>VLOOKUP(J337,Library!A:B,2,0)</f>
        <v>3</v>
      </c>
      <c r="AF337" s="33">
        <f>VLOOKUP(J337,Library!A:G,7,0)</f>
        <v>3</v>
      </c>
      <c r="AG337" s="28" t="str">
        <f>VLOOKUP(V337,Library!W:X,2,0)</f>
        <v>N/A</v>
      </c>
      <c r="AH337" s="28" t="str">
        <f>VLOOKUP(W337,Library!Y:Z,2,0)</f>
        <v>N/A</v>
      </c>
      <c r="AI337" s="28" t="str">
        <f>VLOOKUP(X337,Library!AA:AB,2,0)</f>
        <v>N/A</v>
      </c>
      <c r="AJ337" s="33">
        <f>IF(MAX(AG337,AH337,AI337)=0,VLOOKUP(I337,Library!$J:$P,7,0),MAX(AG337,AH337,AI337))</f>
        <v>7</v>
      </c>
      <c r="AK337" s="33">
        <f t="shared" si="21"/>
        <v>3</v>
      </c>
      <c r="AL337" s="33">
        <f>VLOOKUP(AA337,Library!T:U,2,0)</f>
        <v>1</v>
      </c>
      <c r="AM337" s="34">
        <f t="shared" si="22"/>
        <v>3.8999999999999995</v>
      </c>
      <c r="AN337" s="33">
        <f t="shared" si="23"/>
        <v>5</v>
      </c>
      <c r="AO337" s="28" t="s">
        <v>127</v>
      </c>
      <c r="AP337" s="25" t="s">
        <v>128</v>
      </c>
      <c r="AQ337" s="28" t="s">
        <v>3341</v>
      </c>
      <c r="AR337" s="28" t="s">
        <v>3342</v>
      </c>
      <c r="AS337" s="28" t="s">
        <v>2038</v>
      </c>
      <c r="AT337" s="23" t="s">
        <v>3013</v>
      </c>
      <c r="AU337" s="23" t="s">
        <v>35</v>
      </c>
      <c r="AV337" s="25" t="s">
        <v>109</v>
      </c>
      <c r="AW337" s="25" t="s">
        <v>128</v>
      </c>
      <c r="AX337" s="25" t="s">
        <v>128</v>
      </c>
      <c r="AY337" s="25" t="s">
        <v>128</v>
      </c>
      <c r="AZ337" s="25" t="s">
        <v>128</v>
      </c>
      <c r="BA337" s="25" t="s">
        <v>128</v>
      </c>
      <c r="BB337" s="25" t="s">
        <v>128</v>
      </c>
      <c r="BC337" s="25" t="s">
        <v>128</v>
      </c>
      <c r="BD337" s="25" t="s">
        <v>128</v>
      </c>
      <c r="BE337" s="25" t="s">
        <v>128</v>
      </c>
      <c r="BF337" s="25" t="s">
        <v>128</v>
      </c>
      <c r="BG337" s="25" t="s">
        <v>109</v>
      </c>
      <c r="BH337" s="25" t="s">
        <v>113</v>
      </c>
      <c r="BI337" s="23" t="s">
        <v>128</v>
      </c>
      <c r="BJ337" t="s">
        <v>1277</v>
      </c>
      <c r="BK337" s="23" t="s">
        <v>938</v>
      </c>
      <c r="BL337" s="23"/>
    </row>
    <row r="338" spans="1:64" ht="15">
      <c r="A338" s="28">
        <v>500</v>
      </c>
      <c r="B338" s="23" t="s">
        <v>940</v>
      </c>
      <c r="C338" s="28" t="s">
        <v>1714</v>
      </c>
      <c r="D338" s="27" t="s">
        <v>939</v>
      </c>
      <c r="E338" s="42" t="s">
        <v>49</v>
      </c>
      <c r="F338" s="25" t="s">
        <v>109</v>
      </c>
      <c r="G338" s="25" t="s">
        <v>109</v>
      </c>
      <c r="H338" s="25" t="s">
        <v>128</v>
      </c>
      <c r="I338" s="29" t="s">
        <v>1935</v>
      </c>
      <c r="J338" s="43" t="s">
        <v>1376</v>
      </c>
      <c r="K338" s="27" t="s">
        <v>23</v>
      </c>
      <c r="L338" s="29" t="s">
        <v>3599</v>
      </c>
      <c r="M338" s="29" t="s">
        <v>3599</v>
      </c>
      <c r="N338" s="29" t="s">
        <v>3599</v>
      </c>
      <c r="O338" s="30">
        <v>5.125</v>
      </c>
      <c r="P338" s="27" t="s">
        <v>1898</v>
      </c>
      <c r="Q338" s="31">
        <v>2</v>
      </c>
      <c r="R338" s="25" t="s">
        <v>113</v>
      </c>
      <c r="S338" s="25" t="s">
        <v>109</v>
      </c>
      <c r="T338" s="25" t="s">
        <v>113</v>
      </c>
      <c r="U338" s="25" t="s">
        <v>128</v>
      </c>
      <c r="V338" s="23" t="s">
        <v>8</v>
      </c>
      <c r="W338" s="23" t="s">
        <v>8</v>
      </c>
      <c r="X338" s="23" t="s">
        <v>1252</v>
      </c>
      <c r="Y338" s="23" t="s">
        <v>2615</v>
      </c>
      <c r="Z338" s="23" t="s">
        <v>1291</v>
      </c>
      <c r="AA338" s="23" t="s">
        <v>107</v>
      </c>
      <c r="AB338" s="23" t="s">
        <v>2807</v>
      </c>
      <c r="AC338" s="25">
        <v>-1.0438356164383562</v>
      </c>
      <c r="AD338" s="32">
        <v>750000000</v>
      </c>
      <c r="AE338" s="33">
        <f>VLOOKUP(J338,Library!A:B,2,0)</f>
        <v>3</v>
      </c>
      <c r="AF338" s="33">
        <f>VLOOKUP(J338,Library!A:G,7,0)</f>
        <v>3</v>
      </c>
      <c r="AG338" s="28" t="str">
        <f>VLOOKUP(V338,Library!W:X,2,0)</f>
        <v>N/A</v>
      </c>
      <c r="AH338" s="28" t="str">
        <f>VLOOKUP(W338,Library!Y:Z,2,0)</f>
        <v>N/A</v>
      </c>
      <c r="AI338" s="28" t="str">
        <f>VLOOKUP(X338,Library!AA:AB,2,0)</f>
        <v>N/A</v>
      </c>
      <c r="AJ338" s="33">
        <f>IF(MAX(AG338,AH338,AI338)=0,VLOOKUP(I338,Library!$J:$P,7,0),MAX(AG338,AH338,AI338))</f>
        <v>6</v>
      </c>
      <c r="AK338" s="33" t="str">
        <f t="shared" si="21"/>
        <v/>
      </c>
      <c r="AL338" s="33">
        <f>VLOOKUP(AA338,Library!T:U,2,0)</f>
        <v>1</v>
      </c>
      <c r="AM338" s="34" t="e">
        <f t="shared" si="22"/>
        <v>#VALUE!</v>
      </c>
      <c r="AN338" s="33" t="e">
        <f t="shared" si="23"/>
        <v>#VALUE!</v>
      </c>
      <c r="AO338" s="28" t="s">
        <v>136</v>
      </c>
      <c r="AP338" s="25" t="s">
        <v>128</v>
      </c>
      <c r="AQ338" s="28" t="s">
        <v>1949</v>
      </c>
      <c r="AR338" s="28" t="s">
        <v>1965</v>
      </c>
      <c r="AS338" s="28" t="s">
        <v>1949</v>
      </c>
      <c r="AT338" s="23" t="s">
        <v>3349</v>
      </c>
      <c r="AU338" s="23" t="s">
        <v>35</v>
      </c>
      <c r="AV338" s="25" t="s">
        <v>109</v>
      </c>
      <c r="AW338" s="25" t="s">
        <v>128</v>
      </c>
      <c r="AX338" s="25" t="s">
        <v>128</v>
      </c>
      <c r="AY338" s="25" t="s">
        <v>128</v>
      </c>
      <c r="AZ338" s="25" t="s">
        <v>128</v>
      </c>
      <c r="BA338" s="25" t="s">
        <v>128</v>
      </c>
      <c r="BB338" s="25" t="s">
        <v>128</v>
      </c>
      <c r="BC338" s="25" t="s">
        <v>128</v>
      </c>
      <c r="BD338" s="25" t="s">
        <v>128</v>
      </c>
      <c r="BE338" s="25" t="s">
        <v>128</v>
      </c>
      <c r="BF338" s="25" t="s">
        <v>128</v>
      </c>
      <c r="BG338" s="25" t="s">
        <v>109</v>
      </c>
      <c r="BH338" s="25" t="s">
        <v>113</v>
      </c>
      <c r="BI338" s="23" t="s">
        <v>128</v>
      </c>
      <c r="BJ338" t="s">
        <v>1277</v>
      </c>
      <c r="BK338" s="23" t="s">
        <v>940</v>
      </c>
      <c r="BL338" s="23"/>
    </row>
    <row r="339" spans="1:64" ht="15">
      <c r="A339" s="28">
        <v>501</v>
      </c>
      <c r="B339" s="23" t="s">
        <v>941</v>
      </c>
      <c r="C339" s="28" t="s">
        <v>1715</v>
      </c>
      <c r="D339" s="27" t="s">
        <v>939</v>
      </c>
      <c r="E339" s="42" t="s">
        <v>49</v>
      </c>
      <c r="F339" s="25" t="s">
        <v>109</v>
      </c>
      <c r="G339" s="25" t="s">
        <v>109</v>
      </c>
      <c r="H339" s="25" t="s">
        <v>128</v>
      </c>
      <c r="I339" s="29" t="s">
        <v>1935</v>
      </c>
      <c r="J339" s="43" t="s">
        <v>1376</v>
      </c>
      <c r="K339" s="27" t="s">
        <v>23</v>
      </c>
      <c r="L339" s="29" t="s">
        <v>3599</v>
      </c>
      <c r="M339" s="29" t="s">
        <v>3599</v>
      </c>
      <c r="N339" s="29" t="s">
        <v>3599</v>
      </c>
      <c r="O339" s="30">
        <v>7.25</v>
      </c>
      <c r="P339" s="27" t="s">
        <v>1899</v>
      </c>
      <c r="Q339" s="31">
        <v>2</v>
      </c>
      <c r="R339" s="25" t="s">
        <v>113</v>
      </c>
      <c r="S339" s="25" t="s">
        <v>109</v>
      </c>
      <c r="T339" s="25" t="s">
        <v>113</v>
      </c>
      <c r="U339" s="25" t="s">
        <v>128</v>
      </c>
      <c r="V339" s="23" t="s">
        <v>8</v>
      </c>
      <c r="W339" s="23" t="s">
        <v>8</v>
      </c>
      <c r="X339" s="23" t="s">
        <v>1252</v>
      </c>
      <c r="Y339" s="23" t="s">
        <v>2615</v>
      </c>
      <c r="Z339" s="23" t="s">
        <v>1291</v>
      </c>
      <c r="AA339" s="23" t="s">
        <v>107</v>
      </c>
      <c r="AB339" s="23" t="s">
        <v>2888</v>
      </c>
      <c r="AC339" s="25">
        <v>0.17808219178082191</v>
      </c>
      <c r="AD339" s="32">
        <v>1350000000</v>
      </c>
      <c r="AE339" s="33">
        <f>VLOOKUP(J339,Library!A:B,2,0)</f>
        <v>3</v>
      </c>
      <c r="AF339" s="33">
        <f>VLOOKUP(J339,Library!A:G,7,0)</f>
        <v>3</v>
      </c>
      <c r="AG339" s="28" t="str">
        <f>VLOOKUP(V339,Library!W:X,2,0)</f>
        <v>N/A</v>
      </c>
      <c r="AH339" s="28" t="str">
        <f>VLOOKUP(W339,Library!Y:Z,2,0)</f>
        <v>N/A</v>
      </c>
      <c r="AI339" s="28" t="str">
        <f>VLOOKUP(X339,Library!AA:AB,2,0)</f>
        <v>N/A</v>
      </c>
      <c r="AJ339" s="33">
        <f>IF(MAX(AG339,AH339,AI339)=0,VLOOKUP(I339,Library!$J:$P,7,0),MAX(AG339,AH339,AI339))</f>
        <v>6</v>
      </c>
      <c r="AK339" s="33">
        <f t="shared" si="21"/>
        <v>2</v>
      </c>
      <c r="AL339" s="33">
        <f>VLOOKUP(AA339,Library!T:U,2,0)</f>
        <v>1</v>
      </c>
      <c r="AM339" s="34">
        <f t="shared" si="22"/>
        <v>3.55</v>
      </c>
      <c r="AN339" s="33">
        <f t="shared" si="23"/>
        <v>4</v>
      </c>
      <c r="AO339" s="28" t="s">
        <v>136</v>
      </c>
      <c r="AP339" s="25" t="s">
        <v>128</v>
      </c>
      <c r="AQ339" s="28" t="s">
        <v>1949</v>
      </c>
      <c r="AR339" s="28" t="s">
        <v>1965</v>
      </c>
      <c r="AS339" s="28" t="s">
        <v>1949</v>
      </c>
      <c r="AT339" s="23" t="s">
        <v>3076</v>
      </c>
      <c r="AU339" s="23" t="s">
        <v>35</v>
      </c>
      <c r="AV339" s="25" t="s">
        <v>109</v>
      </c>
      <c r="AW339" s="25" t="s">
        <v>128</v>
      </c>
      <c r="AX339" s="25" t="s">
        <v>128</v>
      </c>
      <c r="AY339" s="25" t="s">
        <v>128</v>
      </c>
      <c r="AZ339" s="25" t="s">
        <v>128</v>
      </c>
      <c r="BA339" s="25" t="s">
        <v>128</v>
      </c>
      <c r="BB339" s="25" t="s">
        <v>128</v>
      </c>
      <c r="BC339" s="25" t="s">
        <v>128</v>
      </c>
      <c r="BD339" s="25" t="s">
        <v>128</v>
      </c>
      <c r="BE339" s="25" t="s">
        <v>128</v>
      </c>
      <c r="BF339" s="25" t="s">
        <v>128</v>
      </c>
      <c r="BG339" s="25" t="s">
        <v>109</v>
      </c>
      <c r="BH339" s="25" t="s">
        <v>113</v>
      </c>
      <c r="BI339" s="23" t="s">
        <v>128</v>
      </c>
      <c r="BJ339" t="s">
        <v>1277</v>
      </c>
      <c r="BK339" s="23" t="s">
        <v>941</v>
      </c>
      <c r="BL339" s="23"/>
    </row>
    <row r="340" spans="1:64" ht="15">
      <c r="A340" s="28">
        <v>502</v>
      </c>
      <c r="B340" s="23" t="s">
        <v>942</v>
      </c>
      <c r="C340" s="28" t="s">
        <v>1716</v>
      </c>
      <c r="D340" s="27" t="s">
        <v>939</v>
      </c>
      <c r="E340" s="42" t="s">
        <v>49</v>
      </c>
      <c r="F340" s="25" t="s">
        <v>109</v>
      </c>
      <c r="G340" s="25" t="s">
        <v>109</v>
      </c>
      <c r="H340" s="25" t="s">
        <v>128</v>
      </c>
      <c r="I340" s="29" t="s">
        <v>1935</v>
      </c>
      <c r="J340" s="43" t="s">
        <v>1376</v>
      </c>
      <c r="K340" s="27" t="s">
        <v>23</v>
      </c>
      <c r="L340" s="29" t="s">
        <v>3599</v>
      </c>
      <c r="M340" s="29" t="s">
        <v>3599</v>
      </c>
      <c r="N340" s="29" t="s">
        <v>3599</v>
      </c>
      <c r="O340" s="30">
        <v>5.4</v>
      </c>
      <c r="P340" s="27" t="s">
        <v>1899</v>
      </c>
      <c r="Q340" s="31">
        <v>2</v>
      </c>
      <c r="R340" s="25" t="s">
        <v>113</v>
      </c>
      <c r="S340" s="25" t="s">
        <v>109</v>
      </c>
      <c r="T340" s="25" t="s">
        <v>113</v>
      </c>
      <c r="U340" s="25" t="s">
        <v>128</v>
      </c>
      <c r="V340" s="23" t="s">
        <v>8</v>
      </c>
      <c r="W340" s="23" t="s">
        <v>8</v>
      </c>
      <c r="X340" s="23" t="s">
        <v>1252</v>
      </c>
      <c r="Y340" s="23" t="s">
        <v>2615</v>
      </c>
      <c r="Z340" s="23" t="s">
        <v>1291</v>
      </c>
      <c r="AA340" s="23" t="s">
        <v>107</v>
      </c>
      <c r="AB340" s="23" t="s">
        <v>2889</v>
      </c>
      <c r="AC340" s="25">
        <v>-0.68767123287671228</v>
      </c>
      <c r="AD340" s="32">
        <v>544000000</v>
      </c>
      <c r="AE340" s="33">
        <f>VLOOKUP(J340,Library!A:B,2,0)</f>
        <v>3</v>
      </c>
      <c r="AF340" s="33">
        <f>VLOOKUP(J340,Library!A:G,7,0)</f>
        <v>3</v>
      </c>
      <c r="AG340" s="28" t="str">
        <f>VLOOKUP(V340,Library!W:X,2,0)</f>
        <v>N/A</v>
      </c>
      <c r="AH340" s="28" t="str">
        <f>VLOOKUP(W340,Library!Y:Z,2,0)</f>
        <v>N/A</v>
      </c>
      <c r="AI340" s="28" t="str">
        <f>VLOOKUP(X340,Library!AA:AB,2,0)</f>
        <v>N/A</v>
      </c>
      <c r="AJ340" s="33">
        <f>IF(MAX(AG340,AH340,AI340)=0,VLOOKUP(I340,Library!$J:$P,7,0),MAX(AG340,AH340,AI340))</f>
        <v>6</v>
      </c>
      <c r="AK340" s="33" t="str">
        <f t="shared" si="21"/>
        <v/>
      </c>
      <c r="AL340" s="33">
        <f>VLOOKUP(AA340,Library!T:U,2,0)</f>
        <v>1</v>
      </c>
      <c r="AM340" s="34" t="e">
        <f t="shared" si="22"/>
        <v>#VALUE!</v>
      </c>
      <c r="AN340" s="33" t="e">
        <f t="shared" si="23"/>
        <v>#VALUE!</v>
      </c>
      <c r="AO340" s="28" t="s">
        <v>136</v>
      </c>
      <c r="AP340" s="25" t="s">
        <v>128</v>
      </c>
      <c r="AQ340" s="28" t="s">
        <v>1949</v>
      </c>
      <c r="AR340" s="28" t="s">
        <v>1965</v>
      </c>
      <c r="AS340" s="28" t="s">
        <v>1949</v>
      </c>
      <c r="AT340" s="23" t="s">
        <v>3083</v>
      </c>
      <c r="AU340" s="23" t="s">
        <v>35</v>
      </c>
      <c r="AV340" s="25" t="s">
        <v>109</v>
      </c>
      <c r="AW340" s="25" t="s">
        <v>128</v>
      </c>
      <c r="AX340" s="25" t="s">
        <v>128</v>
      </c>
      <c r="AY340" s="25" t="s">
        <v>128</v>
      </c>
      <c r="AZ340" s="25" t="s">
        <v>128</v>
      </c>
      <c r="BA340" s="25" t="s">
        <v>128</v>
      </c>
      <c r="BB340" s="25" t="s">
        <v>128</v>
      </c>
      <c r="BC340" s="25" t="s">
        <v>128</v>
      </c>
      <c r="BD340" s="25" t="s">
        <v>128</v>
      </c>
      <c r="BE340" s="25" t="s">
        <v>128</v>
      </c>
      <c r="BF340" s="25" t="s">
        <v>128</v>
      </c>
      <c r="BG340" s="25" t="s">
        <v>109</v>
      </c>
      <c r="BH340" s="25" t="s">
        <v>113</v>
      </c>
      <c r="BI340" s="23" t="s">
        <v>128</v>
      </c>
      <c r="BJ340" t="s">
        <v>1277</v>
      </c>
      <c r="BK340" s="23" t="s">
        <v>942</v>
      </c>
      <c r="BL340" s="23"/>
    </row>
    <row r="341" spans="1:64" ht="15">
      <c r="A341" s="28">
        <v>503</v>
      </c>
      <c r="B341" s="23" t="s">
        <v>943</v>
      </c>
      <c r="C341" s="28" t="s">
        <v>1717</v>
      </c>
      <c r="D341" s="27" t="s">
        <v>939</v>
      </c>
      <c r="E341" s="42" t="s">
        <v>49</v>
      </c>
      <c r="F341" s="25" t="s">
        <v>109</v>
      </c>
      <c r="G341" s="25" t="s">
        <v>109</v>
      </c>
      <c r="H341" s="25" t="s">
        <v>128</v>
      </c>
      <c r="I341" s="29" t="s">
        <v>1935</v>
      </c>
      <c r="J341" s="43" t="s">
        <v>1376</v>
      </c>
      <c r="K341" s="27" t="s">
        <v>23</v>
      </c>
      <c r="L341" s="29" t="s">
        <v>3599</v>
      </c>
      <c r="M341" s="29" t="s">
        <v>3599</v>
      </c>
      <c r="N341" s="29" t="s">
        <v>3599</v>
      </c>
      <c r="O341" s="30">
        <v>6.15</v>
      </c>
      <c r="P341" s="27" t="s">
        <v>1899</v>
      </c>
      <c r="Q341" s="31">
        <v>2</v>
      </c>
      <c r="R341" s="25" t="s">
        <v>113</v>
      </c>
      <c r="S341" s="25" t="s">
        <v>109</v>
      </c>
      <c r="T341" s="25" t="s">
        <v>113</v>
      </c>
      <c r="U341" s="25" t="s">
        <v>128</v>
      </c>
      <c r="V341" s="23" t="s">
        <v>8</v>
      </c>
      <c r="W341" s="23" t="s">
        <v>8</v>
      </c>
      <c r="X341" s="23" t="s">
        <v>1252</v>
      </c>
      <c r="Y341" s="23" t="s">
        <v>2615</v>
      </c>
      <c r="Z341" s="23" t="s">
        <v>1291</v>
      </c>
      <c r="AA341" s="23" t="s">
        <v>107</v>
      </c>
      <c r="AB341" s="23" t="s">
        <v>2783</v>
      </c>
      <c r="AC341" s="25">
        <v>-0.37808219178082192</v>
      </c>
      <c r="AD341" s="32">
        <v>500000000</v>
      </c>
      <c r="AE341" s="33">
        <f>VLOOKUP(J341,Library!A:B,2,0)</f>
        <v>3</v>
      </c>
      <c r="AF341" s="33">
        <f>VLOOKUP(J341,Library!A:G,7,0)</f>
        <v>3</v>
      </c>
      <c r="AG341" s="28" t="str">
        <f>VLOOKUP(V341,Library!W:X,2,0)</f>
        <v>N/A</v>
      </c>
      <c r="AH341" s="28" t="str">
        <f>VLOOKUP(W341,Library!Y:Z,2,0)</f>
        <v>N/A</v>
      </c>
      <c r="AI341" s="28" t="str">
        <f>VLOOKUP(X341,Library!AA:AB,2,0)</f>
        <v>N/A</v>
      </c>
      <c r="AJ341" s="33">
        <f>IF(MAX(AG341,AH341,AI341)=0,VLOOKUP(I341,Library!$J:$P,7,0),MAX(AG341,AH341,AI341))</f>
        <v>6</v>
      </c>
      <c r="AK341" s="33" t="str">
        <f t="shared" si="21"/>
        <v/>
      </c>
      <c r="AL341" s="33">
        <f>VLOOKUP(AA341,Library!T:U,2,0)</f>
        <v>1</v>
      </c>
      <c r="AM341" s="34" t="e">
        <f t="shared" si="22"/>
        <v>#VALUE!</v>
      </c>
      <c r="AN341" s="33" t="e">
        <f t="shared" si="23"/>
        <v>#VALUE!</v>
      </c>
      <c r="AO341" s="28" t="s">
        <v>136</v>
      </c>
      <c r="AP341" s="25" t="s">
        <v>128</v>
      </c>
      <c r="AQ341" s="28" t="s">
        <v>1949</v>
      </c>
      <c r="AR341" s="28" t="s">
        <v>1965</v>
      </c>
      <c r="AS341" s="28" t="s">
        <v>1949</v>
      </c>
      <c r="AT341" s="23" t="s">
        <v>472</v>
      </c>
      <c r="AU341" s="23" t="s">
        <v>35</v>
      </c>
      <c r="AV341" s="25" t="s">
        <v>109</v>
      </c>
      <c r="AW341" s="25" t="s">
        <v>128</v>
      </c>
      <c r="AX341" s="25" t="s">
        <v>128</v>
      </c>
      <c r="AY341" s="25" t="s">
        <v>128</v>
      </c>
      <c r="AZ341" s="25" t="s">
        <v>128</v>
      </c>
      <c r="BA341" s="25" t="s">
        <v>128</v>
      </c>
      <c r="BB341" s="25" t="s">
        <v>128</v>
      </c>
      <c r="BC341" s="25" t="s">
        <v>128</v>
      </c>
      <c r="BD341" s="25" t="s">
        <v>128</v>
      </c>
      <c r="BE341" s="25" t="s">
        <v>128</v>
      </c>
      <c r="BF341" s="25" t="s">
        <v>128</v>
      </c>
      <c r="BG341" s="25" t="s">
        <v>109</v>
      </c>
      <c r="BH341" s="25" t="s">
        <v>113</v>
      </c>
      <c r="BI341" s="23" t="s">
        <v>128</v>
      </c>
      <c r="BJ341" t="s">
        <v>1277</v>
      </c>
      <c r="BK341" s="23" t="s">
        <v>943</v>
      </c>
      <c r="BL341" s="23"/>
    </row>
    <row r="342" spans="1:64" ht="15">
      <c r="A342" s="28">
        <v>504</v>
      </c>
      <c r="B342" s="23" t="s">
        <v>944</v>
      </c>
      <c r="C342" s="28" t="s">
        <v>1718</v>
      </c>
      <c r="D342" s="27" t="s">
        <v>939</v>
      </c>
      <c r="E342" s="42" t="s">
        <v>49</v>
      </c>
      <c r="F342" s="25" t="s">
        <v>109</v>
      </c>
      <c r="G342" s="25" t="s">
        <v>109</v>
      </c>
      <c r="H342" s="25" t="s">
        <v>128</v>
      </c>
      <c r="I342" s="29" t="s">
        <v>1935</v>
      </c>
      <c r="J342" s="43" t="s">
        <v>1376</v>
      </c>
      <c r="K342" s="27" t="s">
        <v>23</v>
      </c>
      <c r="L342" s="29" t="s">
        <v>3599</v>
      </c>
      <c r="M342" s="29" t="s">
        <v>3599</v>
      </c>
      <c r="N342" s="29" t="s">
        <v>3599</v>
      </c>
      <c r="O342" s="30">
        <v>5.125</v>
      </c>
      <c r="P342" s="27" t="s">
        <v>1898</v>
      </c>
      <c r="Q342" s="31">
        <v>2</v>
      </c>
      <c r="R342" s="25" t="s">
        <v>113</v>
      </c>
      <c r="S342" s="25" t="s">
        <v>109</v>
      </c>
      <c r="T342" s="25" t="s">
        <v>113</v>
      </c>
      <c r="U342" s="25" t="s">
        <v>128</v>
      </c>
      <c r="V342" s="23" t="s">
        <v>8</v>
      </c>
      <c r="W342" s="23" t="s">
        <v>8</v>
      </c>
      <c r="X342" s="23" t="s">
        <v>1252</v>
      </c>
      <c r="Y342" s="23" t="s">
        <v>2615</v>
      </c>
      <c r="Z342" s="23" t="s">
        <v>1291</v>
      </c>
      <c r="AA342" s="23" t="s">
        <v>107</v>
      </c>
      <c r="AB342" s="23" t="s">
        <v>191</v>
      </c>
      <c r="AC342" s="25">
        <v>0.94794520547945205</v>
      </c>
      <c r="AD342" s="32">
        <v>550000000</v>
      </c>
      <c r="AE342" s="33">
        <f>VLOOKUP(J342,Library!A:B,2,0)</f>
        <v>3</v>
      </c>
      <c r="AF342" s="33">
        <f>VLOOKUP(J342,Library!A:G,7,0)</f>
        <v>3</v>
      </c>
      <c r="AG342" s="28" t="str">
        <f>VLOOKUP(V342,Library!W:X,2,0)</f>
        <v>N/A</v>
      </c>
      <c r="AH342" s="28" t="str">
        <f>VLOOKUP(W342,Library!Y:Z,2,0)</f>
        <v>N/A</v>
      </c>
      <c r="AI342" s="28" t="str">
        <f>VLOOKUP(X342,Library!AA:AB,2,0)</f>
        <v>N/A</v>
      </c>
      <c r="AJ342" s="33">
        <f>IF(MAX(AG342,AH342,AI342)=0,VLOOKUP(I342,Library!$J:$P,7,0),MAX(AG342,AH342,AI342))</f>
        <v>6</v>
      </c>
      <c r="AK342" s="33">
        <f t="shared" si="21"/>
        <v>2</v>
      </c>
      <c r="AL342" s="33">
        <f>VLOOKUP(AA342,Library!T:U,2,0)</f>
        <v>1</v>
      </c>
      <c r="AM342" s="34">
        <f t="shared" si="22"/>
        <v>3.55</v>
      </c>
      <c r="AN342" s="33">
        <f t="shared" si="23"/>
        <v>4</v>
      </c>
      <c r="AO342" s="28" t="s">
        <v>136</v>
      </c>
      <c r="AP342" s="25" t="s">
        <v>128</v>
      </c>
      <c r="AQ342" s="28" t="s">
        <v>1949</v>
      </c>
      <c r="AR342" s="28" t="s">
        <v>1965</v>
      </c>
      <c r="AS342" s="28" t="s">
        <v>1949</v>
      </c>
      <c r="AT342" s="23" t="s">
        <v>3350</v>
      </c>
      <c r="AU342" s="23" t="s">
        <v>35</v>
      </c>
      <c r="AV342" s="25" t="s">
        <v>109</v>
      </c>
      <c r="AW342" s="25" t="s">
        <v>128</v>
      </c>
      <c r="AX342" s="25" t="s">
        <v>128</v>
      </c>
      <c r="AY342" s="25" t="s">
        <v>128</v>
      </c>
      <c r="AZ342" s="25" t="s">
        <v>128</v>
      </c>
      <c r="BA342" s="25" t="s">
        <v>128</v>
      </c>
      <c r="BB342" s="25" t="s">
        <v>128</v>
      </c>
      <c r="BC342" s="25" t="s">
        <v>128</v>
      </c>
      <c r="BD342" s="25" t="s">
        <v>128</v>
      </c>
      <c r="BE342" s="25" t="s">
        <v>128</v>
      </c>
      <c r="BF342" s="25" t="s">
        <v>128</v>
      </c>
      <c r="BG342" s="25" t="s">
        <v>109</v>
      </c>
      <c r="BH342" s="25" t="s">
        <v>113</v>
      </c>
      <c r="BI342" s="23" t="s">
        <v>128</v>
      </c>
      <c r="BJ342" t="s">
        <v>1277</v>
      </c>
      <c r="BK342" s="23" t="s">
        <v>944</v>
      </c>
      <c r="BL342" s="23"/>
    </row>
    <row r="343" spans="1:64" ht="15">
      <c r="A343" s="28">
        <v>505</v>
      </c>
      <c r="B343" s="23" t="s">
        <v>945</v>
      </c>
      <c r="C343" s="28" t="s">
        <v>1719</v>
      </c>
      <c r="D343" s="27" t="s">
        <v>939</v>
      </c>
      <c r="E343" s="42" t="s">
        <v>49</v>
      </c>
      <c r="F343" s="25" t="s">
        <v>109</v>
      </c>
      <c r="G343" s="25" t="s">
        <v>109</v>
      </c>
      <c r="H343" s="25" t="s">
        <v>128</v>
      </c>
      <c r="I343" s="29" t="s">
        <v>1935</v>
      </c>
      <c r="J343" s="43" t="s">
        <v>1376</v>
      </c>
      <c r="K343" s="27" t="s">
        <v>23</v>
      </c>
      <c r="L343" s="29" t="s">
        <v>3599</v>
      </c>
      <c r="M343" s="29" t="s">
        <v>3599</v>
      </c>
      <c r="N343" s="29" t="s">
        <v>3599</v>
      </c>
      <c r="O343" s="30">
        <v>4.2</v>
      </c>
      <c r="P343" s="27" t="s">
        <v>1898</v>
      </c>
      <c r="Q343" s="31">
        <v>2</v>
      </c>
      <c r="R343" s="25" t="s">
        <v>113</v>
      </c>
      <c r="S343" s="25" t="s">
        <v>109</v>
      </c>
      <c r="T343" s="25" t="s">
        <v>113</v>
      </c>
      <c r="U343" s="25" t="s">
        <v>128</v>
      </c>
      <c r="V343" s="23" t="s">
        <v>8</v>
      </c>
      <c r="W343" s="23" t="s">
        <v>8</v>
      </c>
      <c r="X343" s="23" t="s">
        <v>1252</v>
      </c>
      <c r="Y343" s="23" t="s">
        <v>2615</v>
      </c>
      <c r="Z343" s="23" t="s">
        <v>1291</v>
      </c>
      <c r="AA343" s="23" t="s">
        <v>107</v>
      </c>
      <c r="AB343" s="23" t="s">
        <v>2890</v>
      </c>
      <c r="AC343" s="25">
        <v>1.0958904109589041E-2</v>
      </c>
      <c r="AD343" s="32">
        <v>500000000</v>
      </c>
      <c r="AE343" s="33">
        <f>VLOOKUP(J343,Library!A:B,2,0)</f>
        <v>3</v>
      </c>
      <c r="AF343" s="33">
        <f>VLOOKUP(J343,Library!A:G,7,0)</f>
        <v>3</v>
      </c>
      <c r="AG343" s="28" t="str">
        <f>VLOOKUP(V343,Library!W:X,2,0)</f>
        <v>N/A</v>
      </c>
      <c r="AH343" s="28" t="str">
        <f>VLOOKUP(W343,Library!Y:Z,2,0)</f>
        <v>N/A</v>
      </c>
      <c r="AI343" s="28" t="str">
        <f>VLOOKUP(X343,Library!AA:AB,2,0)</f>
        <v>N/A</v>
      </c>
      <c r="AJ343" s="33">
        <f>IF(MAX(AG343,AH343,AI343)=0,VLOOKUP(I343,Library!$J:$P,7,0),MAX(AG343,AH343,AI343))</f>
        <v>6</v>
      </c>
      <c r="AK343" s="33">
        <f t="shared" si="21"/>
        <v>2</v>
      </c>
      <c r="AL343" s="33">
        <f>VLOOKUP(AA343,Library!T:U,2,0)</f>
        <v>1</v>
      </c>
      <c r="AM343" s="34">
        <f t="shared" si="22"/>
        <v>3.55</v>
      </c>
      <c r="AN343" s="33">
        <f t="shared" si="23"/>
        <v>4</v>
      </c>
      <c r="AO343" s="28" t="s">
        <v>136</v>
      </c>
      <c r="AP343" s="25" t="s">
        <v>128</v>
      </c>
      <c r="AQ343" s="28" t="s">
        <v>1949</v>
      </c>
      <c r="AR343" s="28" t="s">
        <v>1965</v>
      </c>
      <c r="AS343" s="28" t="s">
        <v>1949</v>
      </c>
      <c r="AT343" s="23" t="s">
        <v>3351</v>
      </c>
      <c r="AU343" s="23" t="s">
        <v>35</v>
      </c>
      <c r="AV343" s="25" t="s">
        <v>109</v>
      </c>
      <c r="AW343" s="25" t="s">
        <v>128</v>
      </c>
      <c r="AX343" s="25" t="s">
        <v>128</v>
      </c>
      <c r="AY343" s="25" t="s">
        <v>128</v>
      </c>
      <c r="AZ343" s="25" t="s">
        <v>128</v>
      </c>
      <c r="BA343" s="25" t="s">
        <v>128</v>
      </c>
      <c r="BB343" s="25" t="s">
        <v>128</v>
      </c>
      <c r="BC343" s="25" t="s">
        <v>128</v>
      </c>
      <c r="BD343" s="25" t="s">
        <v>128</v>
      </c>
      <c r="BE343" s="25" t="s">
        <v>128</v>
      </c>
      <c r="BF343" s="25" t="s">
        <v>128</v>
      </c>
      <c r="BG343" s="25" t="s">
        <v>109</v>
      </c>
      <c r="BH343" s="25" t="s">
        <v>113</v>
      </c>
      <c r="BI343" s="23" t="s">
        <v>128</v>
      </c>
      <c r="BJ343" t="s">
        <v>1277</v>
      </c>
      <c r="BK343" s="23" t="s">
        <v>945</v>
      </c>
      <c r="BL343" s="23"/>
    </row>
    <row r="344" spans="1:64" ht="15">
      <c r="A344" s="28">
        <v>506</v>
      </c>
      <c r="B344" s="23" t="s">
        <v>946</v>
      </c>
      <c r="C344" s="28" t="s">
        <v>1720</v>
      </c>
      <c r="D344" s="27" t="s">
        <v>939</v>
      </c>
      <c r="E344" s="42" t="s">
        <v>49</v>
      </c>
      <c r="F344" s="25" t="s">
        <v>109</v>
      </c>
      <c r="G344" s="25" t="s">
        <v>109</v>
      </c>
      <c r="H344" s="25" t="s">
        <v>128</v>
      </c>
      <c r="I344" s="29" t="s">
        <v>1935</v>
      </c>
      <c r="J344" s="43" t="s">
        <v>1376</v>
      </c>
      <c r="K344" s="27" t="s">
        <v>23</v>
      </c>
      <c r="L344" s="29" t="s">
        <v>3599</v>
      </c>
      <c r="M344" s="29" t="s">
        <v>3599</v>
      </c>
      <c r="N344" s="29" t="s">
        <v>3599</v>
      </c>
      <c r="O344" s="30">
        <v>5.625</v>
      </c>
      <c r="P344" s="27" t="s">
        <v>1898</v>
      </c>
      <c r="Q344" s="31">
        <v>2</v>
      </c>
      <c r="R344" s="25" t="s">
        <v>113</v>
      </c>
      <c r="S344" s="25" t="s">
        <v>109</v>
      </c>
      <c r="T344" s="25" t="s">
        <v>113</v>
      </c>
      <c r="U344" s="25" t="s">
        <v>128</v>
      </c>
      <c r="V344" s="23" t="s">
        <v>8</v>
      </c>
      <c r="W344" s="23" t="s">
        <v>8</v>
      </c>
      <c r="X344" s="23" t="s">
        <v>1252</v>
      </c>
      <c r="Y344" s="23" t="s">
        <v>2615</v>
      </c>
      <c r="Z344" s="23" t="s">
        <v>1291</v>
      </c>
      <c r="AA344" s="23" t="s">
        <v>107</v>
      </c>
      <c r="AB344" s="23" t="s">
        <v>2668</v>
      </c>
      <c r="AC344" s="25">
        <v>3.9506849315068493</v>
      </c>
      <c r="AD344" s="32">
        <v>450000000</v>
      </c>
      <c r="AE344" s="33">
        <f>VLOOKUP(J344,Library!A:B,2,0)</f>
        <v>3</v>
      </c>
      <c r="AF344" s="33">
        <f>VLOOKUP(J344,Library!A:G,7,0)</f>
        <v>3</v>
      </c>
      <c r="AG344" s="28" t="str">
        <f>VLOOKUP(V344,Library!W:X,2,0)</f>
        <v>N/A</v>
      </c>
      <c r="AH344" s="28" t="str">
        <f>VLOOKUP(W344,Library!Y:Z,2,0)</f>
        <v>N/A</v>
      </c>
      <c r="AI344" s="28" t="str">
        <f>VLOOKUP(X344,Library!AA:AB,2,0)</f>
        <v>N/A</v>
      </c>
      <c r="AJ344" s="33">
        <f>IF(MAX(AG344,AH344,AI344)=0,VLOOKUP(I344,Library!$J:$P,7,0),MAX(AG344,AH344,AI344))</f>
        <v>6</v>
      </c>
      <c r="AK344" s="33">
        <f t="shared" si="21"/>
        <v>3</v>
      </c>
      <c r="AL344" s="33">
        <f>VLOOKUP(AA344,Library!T:U,2,0)</f>
        <v>1</v>
      </c>
      <c r="AM344" s="34">
        <f t="shared" si="22"/>
        <v>3.6499999999999995</v>
      </c>
      <c r="AN344" s="33">
        <f t="shared" si="23"/>
        <v>4</v>
      </c>
      <c r="AO344" s="28" t="s">
        <v>136</v>
      </c>
      <c r="AP344" s="25" t="s">
        <v>128</v>
      </c>
      <c r="AQ344" s="28" t="s">
        <v>1949</v>
      </c>
      <c r="AR344" s="28" t="s">
        <v>1965</v>
      </c>
      <c r="AS344" s="28" t="s">
        <v>1949</v>
      </c>
      <c r="AT344" s="23" t="s">
        <v>2867</v>
      </c>
      <c r="AU344" s="23" t="s">
        <v>35</v>
      </c>
      <c r="AV344" s="25" t="s">
        <v>109</v>
      </c>
      <c r="AW344" s="25" t="s">
        <v>128</v>
      </c>
      <c r="AX344" s="25" t="s">
        <v>128</v>
      </c>
      <c r="AY344" s="25" t="s">
        <v>128</v>
      </c>
      <c r="AZ344" s="25" t="s">
        <v>128</v>
      </c>
      <c r="BA344" s="25" t="s">
        <v>128</v>
      </c>
      <c r="BB344" s="25" t="s">
        <v>128</v>
      </c>
      <c r="BC344" s="25" t="s">
        <v>128</v>
      </c>
      <c r="BD344" s="25" t="s">
        <v>128</v>
      </c>
      <c r="BE344" s="25" t="s">
        <v>128</v>
      </c>
      <c r="BF344" s="25" t="s">
        <v>128</v>
      </c>
      <c r="BG344" s="25" t="s">
        <v>109</v>
      </c>
      <c r="BH344" s="25" t="s">
        <v>113</v>
      </c>
      <c r="BI344" s="23" t="s">
        <v>128</v>
      </c>
      <c r="BJ344" t="s">
        <v>1277</v>
      </c>
      <c r="BK344" s="23" t="s">
        <v>946</v>
      </c>
      <c r="BL344" s="23"/>
    </row>
    <row r="345" spans="1:64" ht="15">
      <c r="A345" s="28">
        <v>507</v>
      </c>
      <c r="B345" s="23" t="s">
        <v>947</v>
      </c>
      <c r="C345" s="28" t="s">
        <v>1721</v>
      </c>
      <c r="D345" s="27" t="s">
        <v>939</v>
      </c>
      <c r="E345" s="42" t="s">
        <v>49</v>
      </c>
      <c r="F345" s="25" t="s">
        <v>109</v>
      </c>
      <c r="G345" s="25" t="s">
        <v>109</v>
      </c>
      <c r="H345" s="25" t="s">
        <v>128</v>
      </c>
      <c r="I345" s="29" t="s">
        <v>1935</v>
      </c>
      <c r="J345" s="43" t="s">
        <v>1376</v>
      </c>
      <c r="K345" s="27" t="s">
        <v>23</v>
      </c>
      <c r="L345" s="29" t="s">
        <v>3599</v>
      </c>
      <c r="M345" s="29" t="s">
        <v>3599</v>
      </c>
      <c r="N345" s="29" t="s">
        <v>3599</v>
      </c>
      <c r="O345" s="30">
        <v>4.8</v>
      </c>
      <c r="P345" s="27" t="s">
        <v>1898</v>
      </c>
      <c r="Q345" s="31">
        <v>2</v>
      </c>
      <c r="R345" s="25" t="s">
        <v>113</v>
      </c>
      <c r="S345" s="25" t="s">
        <v>109</v>
      </c>
      <c r="T345" s="25" t="s">
        <v>113</v>
      </c>
      <c r="U345" s="25" t="s">
        <v>128</v>
      </c>
      <c r="V345" s="23" t="s">
        <v>8</v>
      </c>
      <c r="W345" s="23" t="s">
        <v>8</v>
      </c>
      <c r="X345" s="23" t="s">
        <v>1252</v>
      </c>
      <c r="Y345" s="23" t="s">
        <v>2615</v>
      </c>
      <c r="Z345" s="23" t="s">
        <v>1291</v>
      </c>
      <c r="AA345" s="23" t="s">
        <v>107</v>
      </c>
      <c r="AB345" s="23" t="s">
        <v>2891</v>
      </c>
      <c r="AC345" s="25">
        <v>4.5095890410958903</v>
      </c>
      <c r="AD345" s="32">
        <v>500000000</v>
      </c>
      <c r="AE345" s="33">
        <f>VLOOKUP(J345,Library!A:B,2,0)</f>
        <v>3</v>
      </c>
      <c r="AF345" s="33">
        <f>VLOOKUP(J345,Library!A:G,7,0)</f>
        <v>3</v>
      </c>
      <c r="AG345" s="28" t="str">
        <f>VLOOKUP(V345,Library!W:X,2,0)</f>
        <v>N/A</v>
      </c>
      <c r="AH345" s="28" t="str">
        <f>VLOOKUP(W345,Library!Y:Z,2,0)</f>
        <v>N/A</v>
      </c>
      <c r="AI345" s="28" t="str">
        <f>VLOOKUP(X345,Library!AA:AB,2,0)</f>
        <v>N/A</v>
      </c>
      <c r="AJ345" s="33">
        <f>IF(MAX(AG345,AH345,AI345)=0,VLOOKUP(I345,Library!$J:$P,7,0),MAX(AG345,AH345,AI345))</f>
        <v>6</v>
      </c>
      <c r="AK345" s="33">
        <f t="shared" si="21"/>
        <v>3</v>
      </c>
      <c r="AL345" s="33">
        <f>VLOOKUP(AA345,Library!T:U,2,0)</f>
        <v>1</v>
      </c>
      <c r="AM345" s="34">
        <f t="shared" si="22"/>
        <v>3.6499999999999995</v>
      </c>
      <c r="AN345" s="33">
        <f t="shared" si="23"/>
        <v>4</v>
      </c>
      <c r="AO345" s="28" t="s">
        <v>136</v>
      </c>
      <c r="AP345" s="25" t="s">
        <v>128</v>
      </c>
      <c r="AQ345" s="28" t="s">
        <v>1949</v>
      </c>
      <c r="AR345" s="28" t="s">
        <v>1965</v>
      </c>
      <c r="AS345" s="28" t="s">
        <v>1949</v>
      </c>
      <c r="AT345" s="23" t="s">
        <v>3352</v>
      </c>
      <c r="AU345" s="23" t="s">
        <v>35</v>
      </c>
      <c r="AV345" s="25" t="s">
        <v>109</v>
      </c>
      <c r="AW345" s="25" t="s">
        <v>128</v>
      </c>
      <c r="AX345" s="25" t="s">
        <v>128</v>
      </c>
      <c r="AY345" s="25" t="s">
        <v>128</v>
      </c>
      <c r="AZ345" s="25" t="s">
        <v>128</v>
      </c>
      <c r="BA345" s="25" t="s">
        <v>128</v>
      </c>
      <c r="BB345" s="25" t="s">
        <v>128</v>
      </c>
      <c r="BC345" s="25" t="s">
        <v>128</v>
      </c>
      <c r="BD345" s="25" t="s">
        <v>128</v>
      </c>
      <c r="BE345" s="25" t="s">
        <v>128</v>
      </c>
      <c r="BF345" s="25" t="s">
        <v>128</v>
      </c>
      <c r="BG345" s="25" t="s">
        <v>109</v>
      </c>
      <c r="BH345" s="25" t="s">
        <v>113</v>
      </c>
      <c r="BI345" s="23" t="s">
        <v>128</v>
      </c>
      <c r="BJ345" t="s">
        <v>1277</v>
      </c>
      <c r="BK345" s="23" t="s">
        <v>947</v>
      </c>
      <c r="BL345" s="23"/>
    </row>
    <row r="346" spans="1:64" ht="15">
      <c r="A346" s="28">
        <v>508</v>
      </c>
      <c r="B346" s="23" t="s">
        <v>948</v>
      </c>
      <c r="C346" s="28" t="s">
        <v>1722</v>
      </c>
      <c r="D346" s="27" t="s">
        <v>939</v>
      </c>
      <c r="E346" s="42" t="s">
        <v>49</v>
      </c>
      <c r="F346" s="25" t="s">
        <v>109</v>
      </c>
      <c r="G346" s="25" t="s">
        <v>109</v>
      </c>
      <c r="H346" s="25" t="s">
        <v>128</v>
      </c>
      <c r="I346" s="29" t="s">
        <v>1935</v>
      </c>
      <c r="J346" s="43" t="s">
        <v>1376</v>
      </c>
      <c r="K346" s="27" t="s">
        <v>23</v>
      </c>
      <c r="L346" s="29" t="s">
        <v>3599</v>
      </c>
      <c r="M346" s="29" t="s">
        <v>3599</v>
      </c>
      <c r="N346" s="29" t="s">
        <v>3599</v>
      </c>
      <c r="O346" s="30">
        <v>3.125</v>
      </c>
      <c r="P346" s="27" t="s">
        <v>1899</v>
      </c>
      <c r="Q346" s="31">
        <v>2</v>
      </c>
      <c r="R346" s="25" t="s">
        <v>113</v>
      </c>
      <c r="S346" s="25" t="s">
        <v>109</v>
      </c>
      <c r="T346" s="25" t="s">
        <v>113</v>
      </c>
      <c r="U346" s="25" t="s">
        <v>128</v>
      </c>
      <c r="V346" s="23" t="s">
        <v>8</v>
      </c>
      <c r="W346" s="23" t="s">
        <v>1251</v>
      </c>
      <c r="X346" s="23" t="s">
        <v>1252</v>
      </c>
      <c r="Y346" s="23" t="s">
        <v>2615</v>
      </c>
      <c r="Z346" s="23" t="s">
        <v>1291</v>
      </c>
      <c r="AA346" s="23" t="s">
        <v>107</v>
      </c>
      <c r="AB346" s="23" t="s">
        <v>2892</v>
      </c>
      <c r="AC346" s="25">
        <v>-0.28219178082191781</v>
      </c>
      <c r="AD346" s="32">
        <v>1000000000</v>
      </c>
      <c r="AE346" s="33">
        <f>VLOOKUP(J346,Library!A:B,2,0)</f>
        <v>3</v>
      </c>
      <c r="AF346" s="33">
        <f>VLOOKUP(J346,Library!A:G,7,0)</f>
        <v>3</v>
      </c>
      <c r="AG346" s="28" t="str">
        <f>VLOOKUP(V346,Library!W:X,2,0)</f>
        <v>N/A</v>
      </c>
      <c r="AH346" s="28" t="str">
        <f>VLOOKUP(W346,Library!Y:Z,2,0)</f>
        <v>N/A</v>
      </c>
      <c r="AI346" s="28" t="str">
        <f>VLOOKUP(X346,Library!AA:AB,2,0)</f>
        <v>N/A</v>
      </c>
      <c r="AJ346" s="33">
        <f>IF(MAX(AG346,AH346,AI346)=0,VLOOKUP(I346,Library!$J:$P,7,0),MAX(AG346,AH346,AI346))</f>
        <v>6</v>
      </c>
      <c r="AK346" s="33" t="str">
        <f t="shared" si="21"/>
        <v/>
      </c>
      <c r="AL346" s="33">
        <f>VLOOKUP(AA346,Library!T:U,2,0)</f>
        <v>1</v>
      </c>
      <c r="AM346" s="34" t="e">
        <f t="shared" si="22"/>
        <v>#VALUE!</v>
      </c>
      <c r="AN346" s="33" t="e">
        <f t="shared" si="23"/>
        <v>#VALUE!</v>
      </c>
      <c r="AO346" s="28" t="s">
        <v>136</v>
      </c>
      <c r="AP346" s="25" t="s">
        <v>128</v>
      </c>
      <c r="AQ346" s="28" t="s">
        <v>1949</v>
      </c>
      <c r="AR346" s="28" t="s">
        <v>1965</v>
      </c>
      <c r="AS346" s="28" t="s">
        <v>1949</v>
      </c>
      <c r="AT346" s="23" t="s">
        <v>2637</v>
      </c>
      <c r="AU346" s="23" t="s">
        <v>35</v>
      </c>
      <c r="AV346" s="25" t="s">
        <v>109</v>
      </c>
      <c r="AW346" s="25" t="s">
        <v>128</v>
      </c>
      <c r="AX346" s="25" t="s">
        <v>128</v>
      </c>
      <c r="AY346" s="25" t="s">
        <v>128</v>
      </c>
      <c r="AZ346" s="25" t="s">
        <v>128</v>
      </c>
      <c r="BA346" s="25" t="s">
        <v>128</v>
      </c>
      <c r="BB346" s="25" t="s">
        <v>128</v>
      </c>
      <c r="BC346" s="25" t="s">
        <v>128</v>
      </c>
      <c r="BD346" s="25" t="s">
        <v>128</v>
      </c>
      <c r="BE346" s="25" t="s">
        <v>128</v>
      </c>
      <c r="BF346" s="25" t="s">
        <v>128</v>
      </c>
      <c r="BG346" s="25" t="s">
        <v>109</v>
      </c>
      <c r="BH346" s="25" t="s">
        <v>113</v>
      </c>
      <c r="BI346" s="23" t="s">
        <v>128</v>
      </c>
      <c r="BJ346" t="s">
        <v>1277</v>
      </c>
      <c r="BK346" s="23" t="s">
        <v>948</v>
      </c>
      <c r="BL346" s="23"/>
    </row>
    <row r="347" spans="1:64" ht="15">
      <c r="A347" s="28">
        <v>509</v>
      </c>
      <c r="B347" s="23" t="s">
        <v>949</v>
      </c>
      <c r="C347" s="28" t="s">
        <v>1723</v>
      </c>
      <c r="D347" s="27" t="s">
        <v>939</v>
      </c>
      <c r="E347" s="42" t="s">
        <v>49</v>
      </c>
      <c r="F347" s="25" t="s">
        <v>109</v>
      </c>
      <c r="G347" s="25" t="s">
        <v>109</v>
      </c>
      <c r="H347" s="25" t="s">
        <v>128</v>
      </c>
      <c r="I347" s="29" t="s">
        <v>1935</v>
      </c>
      <c r="J347" s="43" t="s">
        <v>1376</v>
      </c>
      <c r="K347" s="27" t="s">
        <v>23</v>
      </c>
      <c r="L347" s="29" t="s">
        <v>3599</v>
      </c>
      <c r="M347" s="29" t="s">
        <v>3599</v>
      </c>
      <c r="N347" s="29" t="s">
        <v>3599</v>
      </c>
      <c r="O347" s="30">
        <v>2.7</v>
      </c>
      <c r="P347" s="27" t="s">
        <v>1898</v>
      </c>
      <c r="Q347" s="31">
        <v>2</v>
      </c>
      <c r="R347" s="25" t="s">
        <v>113</v>
      </c>
      <c r="S347" s="25" t="s">
        <v>109</v>
      </c>
      <c r="T347" s="25" t="s">
        <v>113</v>
      </c>
      <c r="U347" s="25" t="s">
        <v>128</v>
      </c>
      <c r="V347" s="23" t="s">
        <v>8</v>
      </c>
      <c r="W347" s="23" t="s">
        <v>1251</v>
      </c>
      <c r="X347" s="23" t="s">
        <v>1252</v>
      </c>
      <c r="Y347" s="23" t="s">
        <v>2615</v>
      </c>
      <c r="Z347" s="23" t="s">
        <v>1291</v>
      </c>
      <c r="AA347" s="23" t="s">
        <v>107</v>
      </c>
      <c r="AB347" s="23" t="s">
        <v>2893</v>
      </c>
      <c r="AC347" s="25">
        <v>0.43835616438356162</v>
      </c>
      <c r="AD347" s="32">
        <v>700000000</v>
      </c>
      <c r="AE347" s="33">
        <f>VLOOKUP(J347,Library!A:B,2,0)</f>
        <v>3</v>
      </c>
      <c r="AF347" s="33">
        <f>VLOOKUP(J347,Library!A:G,7,0)</f>
        <v>3</v>
      </c>
      <c r="AG347" s="28" t="str">
        <f>VLOOKUP(V347,Library!W:X,2,0)</f>
        <v>N/A</v>
      </c>
      <c r="AH347" s="28" t="str">
        <f>VLOOKUP(W347,Library!Y:Z,2,0)</f>
        <v>N/A</v>
      </c>
      <c r="AI347" s="28" t="str">
        <f>VLOOKUP(X347,Library!AA:AB,2,0)</f>
        <v>N/A</v>
      </c>
      <c r="AJ347" s="33">
        <f>IF(MAX(AG347,AH347,AI347)=0,VLOOKUP(I347,Library!$J:$P,7,0),MAX(AG347,AH347,AI347))</f>
        <v>6</v>
      </c>
      <c r="AK347" s="33">
        <f t="shared" si="21"/>
        <v>2</v>
      </c>
      <c r="AL347" s="33">
        <f>VLOOKUP(AA347,Library!T:U,2,0)</f>
        <v>1</v>
      </c>
      <c r="AM347" s="34">
        <f t="shared" si="22"/>
        <v>3.55</v>
      </c>
      <c r="AN347" s="33">
        <f t="shared" si="23"/>
        <v>4</v>
      </c>
      <c r="AO347" s="28" t="s">
        <v>136</v>
      </c>
      <c r="AP347" s="25" t="s">
        <v>128</v>
      </c>
      <c r="AQ347" s="28" t="s">
        <v>1949</v>
      </c>
      <c r="AR347" s="28" t="s">
        <v>1965</v>
      </c>
      <c r="AS347" s="28" t="s">
        <v>1949</v>
      </c>
      <c r="AT347" s="23" t="s">
        <v>3353</v>
      </c>
      <c r="AU347" s="23" t="s">
        <v>35</v>
      </c>
      <c r="AV347" s="25" t="s">
        <v>109</v>
      </c>
      <c r="AW347" s="25" t="s">
        <v>128</v>
      </c>
      <c r="AX347" s="25" t="s">
        <v>128</v>
      </c>
      <c r="AY347" s="25" t="s">
        <v>128</v>
      </c>
      <c r="AZ347" s="25" t="s">
        <v>128</v>
      </c>
      <c r="BA347" s="25" t="s">
        <v>128</v>
      </c>
      <c r="BB347" s="25" t="s">
        <v>128</v>
      </c>
      <c r="BC347" s="25" t="s">
        <v>128</v>
      </c>
      <c r="BD347" s="25" t="s">
        <v>128</v>
      </c>
      <c r="BE347" s="25" t="s">
        <v>128</v>
      </c>
      <c r="BF347" s="25" t="s">
        <v>128</v>
      </c>
      <c r="BG347" s="25" t="s">
        <v>109</v>
      </c>
      <c r="BH347" s="25" t="s">
        <v>113</v>
      </c>
      <c r="BI347" s="23" t="s">
        <v>128</v>
      </c>
      <c r="BJ347" t="s">
        <v>1277</v>
      </c>
      <c r="BK347" s="23" t="s">
        <v>949</v>
      </c>
      <c r="BL347" s="23"/>
    </row>
    <row r="348" spans="1:64" ht="15">
      <c r="A348" s="28">
        <v>510</v>
      </c>
      <c r="B348" s="23" t="s">
        <v>950</v>
      </c>
      <c r="C348" s="28" t="s">
        <v>1724</v>
      </c>
      <c r="D348" s="27" t="s">
        <v>939</v>
      </c>
      <c r="E348" s="42" t="s">
        <v>49</v>
      </c>
      <c r="F348" s="25" t="s">
        <v>128</v>
      </c>
      <c r="G348" s="25" t="s">
        <v>109</v>
      </c>
      <c r="H348" s="25" t="s">
        <v>128</v>
      </c>
      <c r="I348" s="29" t="s">
        <v>1935</v>
      </c>
      <c r="J348" s="43" t="s">
        <v>1376</v>
      </c>
      <c r="K348" s="27" t="s">
        <v>23</v>
      </c>
      <c r="L348" s="29" t="s">
        <v>3599</v>
      </c>
      <c r="M348" s="29" t="s">
        <v>3599</v>
      </c>
      <c r="N348" s="29" t="s">
        <v>3599</v>
      </c>
      <c r="O348" s="30">
        <v>5.625</v>
      </c>
      <c r="P348" s="27" t="s">
        <v>1899</v>
      </c>
      <c r="Q348" s="31">
        <v>2</v>
      </c>
      <c r="R348" s="25" t="s">
        <v>113</v>
      </c>
      <c r="S348" s="25" t="s">
        <v>128</v>
      </c>
      <c r="T348" s="25" t="s">
        <v>4374</v>
      </c>
      <c r="U348" s="25" t="s">
        <v>128</v>
      </c>
      <c r="V348" s="23" t="s">
        <v>8</v>
      </c>
      <c r="W348" s="23" t="s">
        <v>1251</v>
      </c>
      <c r="X348" s="23" t="s">
        <v>1252</v>
      </c>
      <c r="Y348" s="23" t="s">
        <v>2615</v>
      </c>
      <c r="Z348" s="23" t="s">
        <v>1291</v>
      </c>
      <c r="AA348" s="23" t="s">
        <v>107</v>
      </c>
      <c r="AB348" s="23" t="s">
        <v>2894</v>
      </c>
      <c r="AC348" s="25">
        <v>0.86575342465753424</v>
      </c>
      <c r="AD348" s="32">
        <v>350000000</v>
      </c>
      <c r="AE348" s="33">
        <f>VLOOKUP(J348,Library!A:B,2,0)</f>
        <v>3</v>
      </c>
      <c r="AF348" s="33">
        <f>VLOOKUP(J348,Library!A:G,7,0)</f>
        <v>3</v>
      </c>
      <c r="AG348" s="28" t="str">
        <f>VLOOKUP(V348,Library!W:X,2,0)</f>
        <v>N/A</v>
      </c>
      <c r="AH348" s="28" t="str">
        <f>VLOOKUP(W348,Library!Y:Z,2,0)</f>
        <v>N/A</v>
      </c>
      <c r="AI348" s="28" t="str">
        <f>VLOOKUP(X348,Library!AA:AB,2,0)</f>
        <v>N/A</v>
      </c>
      <c r="AJ348" s="33">
        <f>IF(MAX(AG348,AH348,AI348)=0,VLOOKUP(I348,Library!$J:$P,7,0),MAX(AG348,AH348,AI348))</f>
        <v>6</v>
      </c>
      <c r="AK348" s="33">
        <f t="shared" si="21"/>
        <v>2</v>
      </c>
      <c r="AL348" s="33">
        <f>VLOOKUP(AA348,Library!T:U,2,0)</f>
        <v>1</v>
      </c>
      <c r="AM348" s="34">
        <f t="shared" si="22"/>
        <v>3.55</v>
      </c>
      <c r="AN348" s="33">
        <f t="shared" si="23"/>
        <v>4</v>
      </c>
      <c r="AO348" s="28" t="s">
        <v>136</v>
      </c>
      <c r="AP348" s="25" t="s">
        <v>128</v>
      </c>
      <c r="AQ348" s="28" t="s">
        <v>1949</v>
      </c>
      <c r="AR348" s="28" t="s">
        <v>1965</v>
      </c>
      <c r="AS348" s="28" t="s">
        <v>1949</v>
      </c>
      <c r="AT348" s="23" t="s">
        <v>113</v>
      </c>
      <c r="AU348" s="23" t="s">
        <v>36</v>
      </c>
      <c r="AV348" s="25" t="s">
        <v>109</v>
      </c>
      <c r="AW348" s="25" t="s">
        <v>128</v>
      </c>
      <c r="AX348" s="25" t="s">
        <v>128</v>
      </c>
      <c r="AY348" s="25" t="s">
        <v>128</v>
      </c>
      <c r="AZ348" s="25" t="s">
        <v>128</v>
      </c>
      <c r="BA348" s="25" t="s">
        <v>128</v>
      </c>
      <c r="BB348" s="25" t="s">
        <v>128</v>
      </c>
      <c r="BC348" s="25" t="s">
        <v>128</v>
      </c>
      <c r="BD348" s="25" t="s">
        <v>128</v>
      </c>
      <c r="BE348" s="25" t="s">
        <v>128</v>
      </c>
      <c r="BF348" s="25" t="s">
        <v>128</v>
      </c>
      <c r="BG348" s="25" t="s">
        <v>109</v>
      </c>
      <c r="BH348" s="25" t="s">
        <v>113</v>
      </c>
      <c r="BI348" s="23" t="s">
        <v>128</v>
      </c>
      <c r="BJ348" t="s">
        <v>1277</v>
      </c>
      <c r="BK348" s="23" t="s">
        <v>950</v>
      </c>
      <c r="BL348" s="23"/>
    </row>
    <row r="349" spans="1:64" ht="15">
      <c r="A349" s="28">
        <v>511</v>
      </c>
      <c r="B349" s="23" t="s">
        <v>951</v>
      </c>
      <c r="C349" s="28" t="s">
        <v>1725</v>
      </c>
      <c r="D349" s="27" t="s">
        <v>939</v>
      </c>
      <c r="E349" s="42" t="s">
        <v>49</v>
      </c>
      <c r="F349" s="25" t="s">
        <v>109</v>
      </c>
      <c r="G349" s="25" t="s">
        <v>109</v>
      </c>
      <c r="H349" s="25" t="s">
        <v>128</v>
      </c>
      <c r="I349" s="29" t="s">
        <v>1935</v>
      </c>
      <c r="J349" s="43" t="s">
        <v>1376</v>
      </c>
      <c r="K349" s="27" t="s">
        <v>23</v>
      </c>
      <c r="L349" s="29" t="s">
        <v>3599</v>
      </c>
      <c r="M349" s="29" t="s">
        <v>3599</v>
      </c>
      <c r="N349" s="29" t="s">
        <v>3599</v>
      </c>
      <c r="O349" s="30">
        <v>3.875</v>
      </c>
      <c r="P349" s="27" t="s">
        <v>1899</v>
      </c>
      <c r="Q349" s="31">
        <v>2</v>
      </c>
      <c r="R349" s="25" t="s">
        <v>113</v>
      </c>
      <c r="S349" s="25" t="s">
        <v>109</v>
      </c>
      <c r="T349" s="25" t="s">
        <v>113</v>
      </c>
      <c r="U349" s="25" t="s">
        <v>128</v>
      </c>
      <c r="V349" s="23" t="s">
        <v>8</v>
      </c>
      <c r="W349" s="23" t="s">
        <v>1251</v>
      </c>
      <c r="X349" s="23" t="s">
        <v>1252</v>
      </c>
      <c r="Y349" s="23" t="s">
        <v>2615</v>
      </c>
      <c r="Z349" s="23" t="s">
        <v>1291</v>
      </c>
      <c r="AA349" s="23" t="s">
        <v>107</v>
      </c>
      <c r="AB349" s="23" t="s">
        <v>2792</v>
      </c>
      <c r="AC349" s="25">
        <v>4.720547945205479</v>
      </c>
      <c r="AD349" s="32">
        <v>500000000</v>
      </c>
      <c r="AE349" s="33">
        <f>VLOOKUP(J349,Library!A:B,2,0)</f>
        <v>3</v>
      </c>
      <c r="AF349" s="33">
        <f>VLOOKUP(J349,Library!A:G,7,0)</f>
        <v>3</v>
      </c>
      <c r="AG349" s="28" t="str">
        <f>VLOOKUP(V349,Library!W:X,2,0)</f>
        <v>N/A</v>
      </c>
      <c r="AH349" s="28" t="str">
        <f>VLOOKUP(W349,Library!Y:Z,2,0)</f>
        <v>N/A</v>
      </c>
      <c r="AI349" s="28" t="str">
        <f>VLOOKUP(X349,Library!AA:AB,2,0)</f>
        <v>N/A</v>
      </c>
      <c r="AJ349" s="33">
        <f>IF(MAX(AG349,AH349,AI349)=0,VLOOKUP(I349,Library!$J:$P,7,0),MAX(AG349,AH349,AI349))</f>
        <v>6</v>
      </c>
      <c r="AK349" s="33">
        <f t="shared" si="21"/>
        <v>3</v>
      </c>
      <c r="AL349" s="33">
        <f>VLOOKUP(AA349,Library!T:U,2,0)</f>
        <v>1</v>
      </c>
      <c r="AM349" s="34">
        <f t="shared" si="22"/>
        <v>3.6499999999999995</v>
      </c>
      <c r="AN349" s="33">
        <f t="shared" si="23"/>
        <v>4</v>
      </c>
      <c r="AO349" s="28" t="s">
        <v>136</v>
      </c>
      <c r="AP349" s="25" t="s">
        <v>128</v>
      </c>
      <c r="AQ349" s="28" t="s">
        <v>1949</v>
      </c>
      <c r="AR349" s="28" t="s">
        <v>1965</v>
      </c>
      <c r="AS349" s="28" t="s">
        <v>1949</v>
      </c>
      <c r="AT349" s="23" t="s">
        <v>2833</v>
      </c>
      <c r="AU349" s="23" t="s">
        <v>35</v>
      </c>
      <c r="AV349" s="25" t="s">
        <v>109</v>
      </c>
      <c r="AW349" s="25" t="s">
        <v>128</v>
      </c>
      <c r="AX349" s="25" t="s">
        <v>128</v>
      </c>
      <c r="AY349" s="25" t="s">
        <v>128</v>
      </c>
      <c r="AZ349" s="25" t="s">
        <v>128</v>
      </c>
      <c r="BA349" s="25" t="s">
        <v>128</v>
      </c>
      <c r="BB349" s="25" t="s">
        <v>128</v>
      </c>
      <c r="BC349" s="25" t="s">
        <v>128</v>
      </c>
      <c r="BD349" s="25" t="s">
        <v>128</v>
      </c>
      <c r="BE349" s="25" t="s">
        <v>128</v>
      </c>
      <c r="BF349" s="25" t="s">
        <v>128</v>
      </c>
      <c r="BG349" s="25" t="s">
        <v>109</v>
      </c>
      <c r="BH349" s="25" t="s">
        <v>113</v>
      </c>
      <c r="BI349" s="23" t="s">
        <v>128</v>
      </c>
      <c r="BJ349" t="s">
        <v>1277</v>
      </c>
      <c r="BK349" s="23" t="s">
        <v>951</v>
      </c>
      <c r="BL349" s="23"/>
    </row>
    <row r="350" spans="1:64" ht="15">
      <c r="A350" s="28">
        <v>512</v>
      </c>
      <c r="B350" s="23" t="s">
        <v>952</v>
      </c>
      <c r="C350" s="28" t="s">
        <v>1726</v>
      </c>
      <c r="D350" s="27" t="s">
        <v>939</v>
      </c>
      <c r="E350" s="42" t="s">
        <v>49</v>
      </c>
      <c r="F350" s="25" t="s">
        <v>109</v>
      </c>
      <c r="G350" s="25" t="s">
        <v>109</v>
      </c>
      <c r="H350" s="25" t="s">
        <v>128</v>
      </c>
      <c r="I350" s="29" t="s">
        <v>1935</v>
      </c>
      <c r="J350" s="43" t="s">
        <v>1376</v>
      </c>
      <c r="K350" s="27" t="s">
        <v>23</v>
      </c>
      <c r="L350" s="29" t="s">
        <v>3599</v>
      </c>
      <c r="M350" s="29" t="s">
        <v>3599</v>
      </c>
      <c r="N350" s="29" t="s">
        <v>3599</v>
      </c>
      <c r="O350" s="30">
        <v>3.3</v>
      </c>
      <c r="P350" s="27" t="s">
        <v>1898</v>
      </c>
      <c r="Q350" s="31">
        <v>2</v>
      </c>
      <c r="R350" s="25" t="s">
        <v>113</v>
      </c>
      <c r="S350" s="25" t="s">
        <v>109</v>
      </c>
      <c r="T350" s="25" t="s">
        <v>113</v>
      </c>
      <c r="U350" s="25" t="s">
        <v>128</v>
      </c>
      <c r="V350" s="23" t="s">
        <v>8</v>
      </c>
      <c r="W350" s="23" t="s">
        <v>1251</v>
      </c>
      <c r="X350" s="23" t="s">
        <v>1252</v>
      </c>
      <c r="Y350" s="23" t="s">
        <v>2615</v>
      </c>
      <c r="Z350" s="23" t="s">
        <v>1291</v>
      </c>
      <c r="AA350" s="23" t="s">
        <v>107</v>
      </c>
      <c r="AB350" s="23" t="s">
        <v>2895</v>
      </c>
      <c r="AC350" s="25">
        <v>4.9452054794520546</v>
      </c>
      <c r="AD350" s="32">
        <v>700000000</v>
      </c>
      <c r="AE350" s="33">
        <f>VLOOKUP(J350,Library!A:B,2,0)</f>
        <v>3</v>
      </c>
      <c r="AF350" s="33">
        <f>VLOOKUP(J350,Library!A:G,7,0)</f>
        <v>3</v>
      </c>
      <c r="AG350" s="28" t="str">
        <f>VLOOKUP(V350,Library!W:X,2,0)</f>
        <v>N/A</v>
      </c>
      <c r="AH350" s="28" t="str">
        <f>VLOOKUP(W350,Library!Y:Z,2,0)</f>
        <v>N/A</v>
      </c>
      <c r="AI350" s="28" t="str">
        <f>VLOOKUP(X350,Library!AA:AB,2,0)</f>
        <v>N/A</v>
      </c>
      <c r="AJ350" s="33">
        <f>IF(MAX(AG350,AH350,AI350)=0,VLOOKUP(I350,Library!$J:$P,7,0),MAX(AG350,AH350,AI350))</f>
        <v>6</v>
      </c>
      <c r="AK350" s="33">
        <f t="shared" si="21"/>
        <v>3</v>
      </c>
      <c r="AL350" s="33">
        <f>VLOOKUP(AA350,Library!T:U,2,0)</f>
        <v>1</v>
      </c>
      <c r="AM350" s="34">
        <f t="shared" si="22"/>
        <v>3.6499999999999995</v>
      </c>
      <c r="AN350" s="33">
        <f t="shared" si="23"/>
        <v>4</v>
      </c>
      <c r="AO350" s="28" t="s">
        <v>136</v>
      </c>
      <c r="AP350" s="25" t="s">
        <v>128</v>
      </c>
      <c r="AQ350" s="28" t="s">
        <v>1949</v>
      </c>
      <c r="AR350" s="28" t="s">
        <v>1965</v>
      </c>
      <c r="AS350" s="28" t="s">
        <v>1949</v>
      </c>
      <c r="AT350" s="23" t="s">
        <v>3354</v>
      </c>
      <c r="AU350" s="23" t="s">
        <v>35</v>
      </c>
      <c r="AV350" s="25" t="s">
        <v>109</v>
      </c>
      <c r="AW350" s="25" t="s">
        <v>128</v>
      </c>
      <c r="AX350" s="25" t="s">
        <v>128</v>
      </c>
      <c r="AY350" s="25" t="s">
        <v>128</v>
      </c>
      <c r="AZ350" s="25" t="s">
        <v>128</v>
      </c>
      <c r="BA350" s="25" t="s">
        <v>128</v>
      </c>
      <c r="BB350" s="25" t="s">
        <v>128</v>
      </c>
      <c r="BC350" s="25" t="s">
        <v>128</v>
      </c>
      <c r="BD350" s="25" t="s">
        <v>128</v>
      </c>
      <c r="BE350" s="25" t="s">
        <v>128</v>
      </c>
      <c r="BF350" s="25" t="s">
        <v>128</v>
      </c>
      <c r="BG350" s="25" t="s">
        <v>109</v>
      </c>
      <c r="BH350" s="25" t="s">
        <v>113</v>
      </c>
      <c r="BI350" s="23" t="s">
        <v>128</v>
      </c>
      <c r="BJ350" t="s">
        <v>1277</v>
      </c>
      <c r="BK350" s="23" t="s">
        <v>952</v>
      </c>
      <c r="BL350" s="23"/>
    </row>
    <row r="351" spans="1:64" ht="15">
      <c r="A351" s="28">
        <v>513</v>
      </c>
      <c r="B351" s="23" t="s">
        <v>953</v>
      </c>
      <c r="C351" s="28" t="s">
        <v>1727</v>
      </c>
      <c r="D351" s="27" t="s">
        <v>954</v>
      </c>
      <c r="E351" s="42" t="s">
        <v>49</v>
      </c>
      <c r="F351" s="25" t="s">
        <v>109</v>
      </c>
      <c r="G351" s="25" t="s">
        <v>109</v>
      </c>
      <c r="H351" s="25" t="s">
        <v>128</v>
      </c>
      <c r="I351" s="29" t="s">
        <v>1936</v>
      </c>
      <c r="J351" s="43" t="s">
        <v>1376</v>
      </c>
      <c r="K351" s="27" t="s">
        <v>23</v>
      </c>
      <c r="L351" s="29">
        <v>3.0830000000000002</v>
      </c>
      <c r="M351" s="29">
        <v>3.9169999999999998</v>
      </c>
      <c r="N351" s="29">
        <v>165.94332397242789</v>
      </c>
      <c r="O351" s="30">
        <v>6.5</v>
      </c>
      <c r="P351" s="27" t="s">
        <v>1901</v>
      </c>
      <c r="Q351" s="31">
        <v>2</v>
      </c>
      <c r="R351" s="25" t="s">
        <v>113</v>
      </c>
      <c r="S351" s="25" t="s">
        <v>109</v>
      </c>
      <c r="T351" s="25" t="s">
        <v>113</v>
      </c>
      <c r="U351" s="25" t="s">
        <v>128</v>
      </c>
      <c r="V351" s="23" t="s">
        <v>8</v>
      </c>
      <c r="W351" s="23" t="s">
        <v>8</v>
      </c>
      <c r="X351" s="23" t="s">
        <v>1252</v>
      </c>
      <c r="Y351" s="23" t="s">
        <v>1353</v>
      </c>
      <c r="Z351" s="23" t="s">
        <v>1291</v>
      </c>
      <c r="AA351" s="23" t="s">
        <v>107</v>
      </c>
      <c r="AB351" s="23" t="s">
        <v>2896</v>
      </c>
      <c r="AC351" s="25">
        <v>-0.56438356164383563</v>
      </c>
      <c r="AD351" s="32">
        <v>1443307054.2919998</v>
      </c>
      <c r="AE351" s="33">
        <f>VLOOKUP(J351,Library!A:B,2,0)</f>
        <v>3</v>
      </c>
      <c r="AF351" s="33">
        <f>VLOOKUP(J351,Library!A:G,7,0)</f>
        <v>3</v>
      </c>
      <c r="AG351" s="28" t="str">
        <f>VLOOKUP(V351,Library!W:X,2,0)</f>
        <v>N/A</v>
      </c>
      <c r="AH351" s="28" t="str">
        <f>VLOOKUP(W351,Library!Y:Z,2,0)</f>
        <v>N/A</v>
      </c>
      <c r="AI351" s="28" t="str">
        <f>VLOOKUP(X351,Library!AA:AB,2,0)</f>
        <v>N/A</v>
      </c>
      <c r="AJ351" s="33">
        <f>IF(MAX(AG351,AH351,AI351)=0,VLOOKUP(I351,Library!$J:$P,7,0),MAX(AG351,AH351,AI351))</f>
        <v>7</v>
      </c>
      <c r="AK351" s="33" t="str">
        <f t="shared" ref="AK351:AK405" si="24">IF(AND(AC351&gt;=0,AC351&lt;=1),2,IF(AND(AC351&gt;1,AC351&lt;=5),3,IF(AND(AC351&gt;5,AC351&lt;=10),4,IF(OR(AC351&gt;10,AC351=""),5,""))))</f>
        <v/>
      </c>
      <c r="AL351" s="33">
        <f>VLOOKUP(AA351,Library!T:U,2,0)</f>
        <v>1</v>
      </c>
      <c r="AM351" s="34" t="e">
        <f t="shared" ref="AM351:AM405" si="25">AE351*0.35+AF351*0.25+AJ351*0.25+AK351*0.1+AL351*0.05</f>
        <v>#VALUE!</v>
      </c>
      <c r="AN351" s="33" t="e">
        <f t="shared" ref="AN351:AN405" si="26">IF(AND(AM351&gt;=1,AM351&lt;=1.45),1,IF(AND(AM351&gt;1.45,AM351&lt;=2.1),2,IF(AND(AM351&gt;2.1,AM351&lt;=2.95),3,IF(AND(AM351&gt;2.95,AM351&lt;=3.65),4,IF(AND(AM351&gt;3.65,AM351&lt;=5),5,"")))))</f>
        <v>#VALUE!</v>
      </c>
      <c r="AO351" s="28" t="s">
        <v>136</v>
      </c>
      <c r="AP351" s="25" t="s">
        <v>128</v>
      </c>
      <c r="AQ351" s="28" t="s">
        <v>3355</v>
      </c>
      <c r="AR351" s="28" t="s">
        <v>1966</v>
      </c>
      <c r="AS351" s="28" t="s">
        <v>1967</v>
      </c>
      <c r="AT351" s="23" t="s">
        <v>3356</v>
      </c>
      <c r="AU351" s="23" t="s">
        <v>3309</v>
      </c>
      <c r="AV351" s="25" t="s">
        <v>109</v>
      </c>
      <c r="AW351" s="25" t="s">
        <v>128</v>
      </c>
      <c r="AX351" s="25" t="s">
        <v>128</v>
      </c>
      <c r="AY351" s="25" t="s">
        <v>128</v>
      </c>
      <c r="AZ351" s="25" t="s">
        <v>128</v>
      </c>
      <c r="BA351" s="25" t="s">
        <v>128</v>
      </c>
      <c r="BB351" s="25" t="s">
        <v>128</v>
      </c>
      <c r="BC351" s="25" t="s">
        <v>128</v>
      </c>
      <c r="BD351" s="25" t="s">
        <v>128</v>
      </c>
      <c r="BE351" s="25" t="s">
        <v>128</v>
      </c>
      <c r="BF351" s="25" t="s">
        <v>128</v>
      </c>
      <c r="BG351" s="25" t="s">
        <v>109</v>
      </c>
      <c r="BH351" s="25" t="s">
        <v>113</v>
      </c>
      <c r="BI351" s="23" t="s">
        <v>128</v>
      </c>
      <c r="BJ351" t="s">
        <v>1277</v>
      </c>
      <c r="BK351" s="23" t="s">
        <v>953</v>
      </c>
      <c r="BL351" s="23"/>
    </row>
    <row r="352" spans="1:64" ht="15">
      <c r="A352" s="28">
        <v>514</v>
      </c>
      <c r="B352" s="23" t="s">
        <v>955</v>
      </c>
      <c r="C352" s="28" t="s">
        <v>1728</v>
      </c>
      <c r="D352" s="27" t="s">
        <v>954</v>
      </c>
      <c r="E352" s="42" t="s">
        <v>49</v>
      </c>
      <c r="F352" s="25" t="s">
        <v>109</v>
      </c>
      <c r="G352" s="25" t="s">
        <v>109</v>
      </c>
      <c r="H352" s="25" t="s">
        <v>128</v>
      </c>
      <c r="I352" s="29" t="s">
        <v>1936</v>
      </c>
      <c r="J352" s="43" t="s">
        <v>1376</v>
      </c>
      <c r="K352" s="27" t="s">
        <v>23</v>
      </c>
      <c r="L352" s="29">
        <v>3.2679999999999998</v>
      </c>
      <c r="M352" s="29">
        <v>3.9510000000000001</v>
      </c>
      <c r="N352" s="29">
        <v>444.23248770571183</v>
      </c>
      <c r="O352" s="30">
        <v>6.5</v>
      </c>
      <c r="P352" s="27" t="s">
        <v>1901</v>
      </c>
      <c r="Q352" s="31">
        <v>2</v>
      </c>
      <c r="R352" s="25" t="s">
        <v>4401</v>
      </c>
      <c r="S352" s="25" t="s">
        <v>109</v>
      </c>
      <c r="T352" s="25" t="s">
        <v>2979</v>
      </c>
      <c r="U352" s="25" t="s">
        <v>128</v>
      </c>
      <c r="V352" s="23" t="s">
        <v>8</v>
      </c>
      <c r="W352" s="23" t="s">
        <v>8</v>
      </c>
      <c r="X352" s="23" t="s">
        <v>1252</v>
      </c>
      <c r="Y352" s="23" t="s">
        <v>1353</v>
      </c>
      <c r="Z352" s="23" t="s">
        <v>1291</v>
      </c>
      <c r="AA352" s="23" t="s">
        <v>107</v>
      </c>
      <c r="AB352" s="23" t="s">
        <v>2897</v>
      </c>
      <c r="AC352" s="25">
        <v>1.4356164383561645</v>
      </c>
      <c r="AD352" s="32">
        <v>2460990567.3389997</v>
      </c>
      <c r="AE352" s="33">
        <f>VLOOKUP(J352,Library!A:B,2,0)</f>
        <v>3</v>
      </c>
      <c r="AF352" s="33">
        <f>VLOOKUP(J352,Library!A:G,7,0)</f>
        <v>3</v>
      </c>
      <c r="AG352" s="28" t="str">
        <f>VLOOKUP(V352,Library!W:X,2,0)</f>
        <v>N/A</v>
      </c>
      <c r="AH352" s="28" t="str">
        <f>VLOOKUP(W352,Library!Y:Z,2,0)</f>
        <v>N/A</v>
      </c>
      <c r="AI352" s="28" t="str">
        <f>VLOOKUP(X352,Library!AA:AB,2,0)</f>
        <v>N/A</v>
      </c>
      <c r="AJ352" s="33">
        <f>IF(MAX(AG352,AH352,AI352)=0,VLOOKUP(I352,Library!$J:$P,7,0),MAX(AG352,AH352,AI352))</f>
        <v>7</v>
      </c>
      <c r="AK352" s="33">
        <f t="shared" si="24"/>
        <v>3</v>
      </c>
      <c r="AL352" s="33">
        <f>VLOOKUP(AA352,Library!T:U,2,0)</f>
        <v>1</v>
      </c>
      <c r="AM352" s="34">
        <f t="shared" si="25"/>
        <v>3.8999999999999995</v>
      </c>
      <c r="AN352" s="33">
        <f t="shared" si="26"/>
        <v>5</v>
      </c>
      <c r="AO352" s="28" t="s">
        <v>136</v>
      </c>
      <c r="AP352" s="25" t="s">
        <v>128</v>
      </c>
      <c r="AQ352" s="28" t="s">
        <v>3355</v>
      </c>
      <c r="AR352" s="28" t="s">
        <v>1966</v>
      </c>
      <c r="AS352" s="28" t="s">
        <v>1967</v>
      </c>
      <c r="AT352" s="23" t="s">
        <v>3356</v>
      </c>
      <c r="AU352" s="23" t="s">
        <v>3309</v>
      </c>
      <c r="AV352" s="25" t="s">
        <v>109</v>
      </c>
      <c r="AW352" s="25" t="s">
        <v>128</v>
      </c>
      <c r="AX352" s="25" t="s">
        <v>128</v>
      </c>
      <c r="AY352" s="25" t="s">
        <v>128</v>
      </c>
      <c r="AZ352" s="25" t="s">
        <v>128</v>
      </c>
      <c r="BA352" s="25" t="s">
        <v>128</v>
      </c>
      <c r="BB352" s="25" t="s">
        <v>128</v>
      </c>
      <c r="BC352" s="25" t="s">
        <v>128</v>
      </c>
      <c r="BD352" s="25" t="s">
        <v>128</v>
      </c>
      <c r="BE352" s="25" t="s">
        <v>128</v>
      </c>
      <c r="BF352" s="25" t="s">
        <v>128</v>
      </c>
      <c r="BG352" s="25" t="s">
        <v>109</v>
      </c>
      <c r="BH352" s="25" t="s">
        <v>113</v>
      </c>
      <c r="BI352" s="23" t="s">
        <v>128</v>
      </c>
      <c r="BJ352" t="s">
        <v>1277</v>
      </c>
      <c r="BK352" s="23" t="s">
        <v>955</v>
      </c>
      <c r="BL352" s="23"/>
    </row>
    <row r="353" spans="1:64" ht="15">
      <c r="A353" s="28">
        <v>515</v>
      </c>
      <c r="B353" s="23" t="s">
        <v>956</v>
      </c>
      <c r="C353" s="28" t="s">
        <v>1729</v>
      </c>
      <c r="D353" s="27" t="s">
        <v>954</v>
      </c>
      <c r="E353" s="42" t="s">
        <v>49</v>
      </c>
      <c r="F353" s="25" t="s">
        <v>109</v>
      </c>
      <c r="G353" s="25" t="s">
        <v>109</v>
      </c>
      <c r="H353" s="25" t="s">
        <v>128</v>
      </c>
      <c r="I353" s="29" t="s">
        <v>1936</v>
      </c>
      <c r="J353" s="43" t="s">
        <v>1376</v>
      </c>
      <c r="K353" s="27" t="s">
        <v>23</v>
      </c>
      <c r="L353" s="29">
        <v>3.1019999999999999</v>
      </c>
      <c r="M353" s="29">
        <v>3.9140000000000001</v>
      </c>
      <c r="N353" s="29">
        <v>226.35663297715695</v>
      </c>
      <c r="O353" s="30">
        <v>6.5</v>
      </c>
      <c r="P353" s="27" t="s">
        <v>1901</v>
      </c>
      <c r="Q353" s="31">
        <v>2</v>
      </c>
      <c r="R353" s="25" t="s">
        <v>4401</v>
      </c>
      <c r="S353" s="25" t="s">
        <v>109</v>
      </c>
      <c r="T353" s="25" t="s">
        <v>2979</v>
      </c>
      <c r="U353" s="25" t="s">
        <v>128</v>
      </c>
      <c r="V353" s="23" t="s">
        <v>8</v>
      </c>
      <c r="W353" s="23" t="s">
        <v>8</v>
      </c>
      <c r="X353" s="23" t="s">
        <v>1252</v>
      </c>
      <c r="Y353" s="23" t="s">
        <v>1353</v>
      </c>
      <c r="Z353" s="23" t="s">
        <v>1291</v>
      </c>
      <c r="AA353" s="23" t="s">
        <v>107</v>
      </c>
      <c r="AB353" s="23" t="s">
        <v>2898</v>
      </c>
      <c r="AC353" s="25">
        <v>2.4383561643835616</v>
      </c>
      <c r="AD353" s="32">
        <v>1793343640.4029999</v>
      </c>
      <c r="AE353" s="33">
        <f>VLOOKUP(J353,Library!A:B,2,0)</f>
        <v>3</v>
      </c>
      <c r="AF353" s="33">
        <f>VLOOKUP(J353,Library!A:G,7,0)</f>
        <v>3</v>
      </c>
      <c r="AG353" s="28" t="str">
        <f>VLOOKUP(V353,Library!W:X,2,0)</f>
        <v>N/A</v>
      </c>
      <c r="AH353" s="28" t="str">
        <f>VLOOKUP(W353,Library!Y:Z,2,0)</f>
        <v>N/A</v>
      </c>
      <c r="AI353" s="28" t="str">
        <f>VLOOKUP(X353,Library!AA:AB,2,0)</f>
        <v>N/A</v>
      </c>
      <c r="AJ353" s="33">
        <f>IF(MAX(AG353,AH353,AI353)=0,VLOOKUP(I353,Library!$J:$P,7,0),MAX(AG353,AH353,AI353))</f>
        <v>7</v>
      </c>
      <c r="AK353" s="33">
        <f t="shared" si="24"/>
        <v>3</v>
      </c>
      <c r="AL353" s="33">
        <f>VLOOKUP(AA353,Library!T:U,2,0)</f>
        <v>1</v>
      </c>
      <c r="AM353" s="34">
        <f t="shared" si="25"/>
        <v>3.8999999999999995</v>
      </c>
      <c r="AN353" s="33">
        <f t="shared" si="26"/>
        <v>5</v>
      </c>
      <c r="AO353" s="28" t="s">
        <v>136</v>
      </c>
      <c r="AP353" s="25" t="s">
        <v>128</v>
      </c>
      <c r="AQ353" s="28" t="s">
        <v>3355</v>
      </c>
      <c r="AR353" s="28" t="s">
        <v>1966</v>
      </c>
      <c r="AS353" s="28" t="s">
        <v>1967</v>
      </c>
      <c r="AT353" s="23" t="s">
        <v>3356</v>
      </c>
      <c r="AU353" s="23" t="s">
        <v>3309</v>
      </c>
      <c r="AV353" s="25" t="s">
        <v>109</v>
      </c>
      <c r="AW353" s="25" t="s">
        <v>128</v>
      </c>
      <c r="AX353" s="25" t="s">
        <v>128</v>
      </c>
      <c r="AY353" s="25" t="s">
        <v>128</v>
      </c>
      <c r="AZ353" s="25" t="s">
        <v>128</v>
      </c>
      <c r="BA353" s="25" t="s">
        <v>128</v>
      </c>
      <c r="BB353" s="25" t="s">
        <v>128</v>
      </c>
      <c r="BC353" s="25" t="s">
        <v>128</v>
      </c>
      <c r="BD353" s="25" t="s">
        <v>128</v>
      </c>
      <c r="BE353" s="25" t="s">
        <v>128</v>
      </c>
      <c r="BF353" s="25" t="s">
        <v>128</v>
      </c>
      <c r="BG353" s="25" t="s">
        <v>109</v>
      </c>
      <c r="BH353" s="25" t="s">
        <v>113</v>
      </c>
      <c r="BI353" s="23" t="s">
        <v>128</v>
      </c>
      <c r="BJ353" t="s">
        <v>1277</v>
      </c>
      <c r="BK353" s="23" t="s">
        <v>956</v>
      </c>
      <c r="BL353" s="23"/>
    </row>
    <row r="354" spans="1:64" ht="15">
      <c r="A354" s="28">
        <v>518</v>
      </c>
      <c r="B354" s="23" t="s">
        <v>959</v>
      </c>
      <c r="C354" s="28" t="s">
        <v>1730</v>
      </c>
      <c r="D354" s="27" t="s">
        <v>3609</v>
      </c>
      <c r="E354" s="42" t="s">
        <v>113</v>
      </c>
      <c r="F354" s="25" t="s">
        <v>128</v>
      </c>
      <c r="G354" s="25" t="s">
        <v>128</v>
      </c>
      <c r="H354" s="25" t="s">
        <v>128</v>
      </c>
      <c r="I354" s="29" t="s">
        <v>2505</v>
      </c>
      <c r="J354" s="43" t="s">
        <v>15</v>
      </c>
      <c r="K354" s="27" t="s">
        <v>20</v>
      </c>
      <c r="L354" s="29">
        <v>98.506</v>
      </c>
      <c r="M354" s="29">
        <v>98.668000000000006</v>
      </c>
      <c r="N354" s="29">
        <v>6.270634457679571</v>
      </c>
      <c r="O354" s="30">
        <v>3.45</v>
      </c>
      <c r="P354" s="27" t="s">
        <v>106</v>
      </c>
      <c r="Q354" s="31">
        <v>2</v>
      </c>
      <c r="R354" s="25" t="s">
        <v>482</v>
      </c>
      <c r="S354" s="25" t="s">
        <v>128</v>
      </c>
      <c r="T354" s="25" t="s">
        <v>4374</v>
      </c>
      <c r="U354" s="25" t="s">
        <v>128</v>
      </c>
      <c r="V354" s="23" t="s">
        <v>8</v>
      </c>
      <c r="W354" s="23" t="s">
        <v>1251</v>
      </c>
      <c r="X354" s="23" t="s">
        <v>8</v>
      </c>
      <c r="Y354" s="23" t="s">
        <v>1301</v>
      </c>
      <c r="Z354" s="23" t="s">
        <v>113</v>
      </c>
      <c r="AA354" s="23" t="s">
        <v>107</v>
      </c>
      <c r="AB354" s="23" t="s">
        <v>482</v>
      </c>
      <c r="AC354" s="25">
        <v>0.48493150684931507</v>
      </c>
      <c r="AD354" s="32">
        <v>300000000</v>
      </c>
      <c r="AE354" s="33">
        <f>VLOOKUP(J354,Library!A:B,2,0)</f>
        <v>3</v>
      </c>
      <c r="AF354" s="33">
        <f>VLOOKUP(J354,Library!A:G,7,0)</f>
        <v>3</v>
      </c>
      <c r="AG354" s="28" t="str">
        <f>VLOOKUP(V354,Library!W:X,2,0)</f>
        <v>N/A</v>
      </c>
      <c r="AH354" s="28" t="str">
        <f>VLOOKUP(W354,Library!Y:Z,2,0)</f>
        <v>N/A</v>
      </c>
      <c r="AI354" s="28" t="str">
        <f>VLOOKUP(X354,Library!AA:AB,2,0)</f>
        <v>N/A</v>
      </c>
      <c r="AJ354" s="33">
        <f>IF(MAX(AG354,AH354,AI354)=0,VLOOKUP(I354,Library!$J:$P,7,0),MAX(AG354,AH354,AI354))</f>
        <v>7</v>
      </c>
      <c r="AK354" s="33">
        <f t="shared" si="24"/>
        <v>2</v>
      </c>
      <c r="AL354" s="33">
        <f>VLOOKUP(AA354,Library!T:U,2,0)</f>
        <v>1</v>
      </c>
      <c r="AM354" s="34">
        <f t="shared" si="25"/>
        <v>3.8</v>
      </c>
      <c r="AN354" s="33">
        <f t="shared" si="26"/>
        <v>5</v>
      </c>
      <c r="AO354" s="28" t="s">
        <v>136</v>
      </c>
      <c r="AP354" s="25" t="s">
        <v>128</v>
      </c>
      <c r="AQ354" s="28" t="s">
        <v>3215</v>
      </c>
      <c r="AR354" s="28" t="s">
        <v>3357</v>
      </c>
      <c r="AS354" s="28" t="s">
        <v>2343</v>
      </c>
      <c r="AT354" s="23" t="s">
        <v>113</v>
      </c>
      <c r="AU354" s="23" t="s">
        <v>114</v>
      </c>
      <c r="AV354" s="25" t="s">
        <v>128</v>
      </c>
      <c r="AW354" s="25" t="s">
        <v>128</v>
      </c>
      <c r="AX354" s="25" t="s">
        <v>128</v>
      </c>
      <c r="AY354" s="25" t="s">
        <v>128</v>
      </c>
      <c r="AZ354" s="25" t="s">
        <v>128</v>
      </c>
      <c r="BA354" s="25" t="s">
        <v>128</v>
      </c>
      <c r="BB354" s="25" t="s">
        <v>128</v>
      </c>
      <c r="BC354" s="25" t="s">
        <v>128</v>
      </c>
      <c r="BD354" s="25" t="s">
        <v>128</v>
      </c>
      <c r="BE354" s="25" t="s">
        <v>128</v>
      </c>
      <c r="BF354" s="25" t="s">
        <v>128</v>
      </c>
      <c r="BG354" s="25" t="s">
        <v>128</v>
      </c>
      <c r="BH354" s="25" t="s">
        <v>113</v>
      </c>
      <c r="BI354" s="23" t="s">
        <v>128</v>
      </c>
      <c r="BJ354" t="s">
        <v>1277</v>
      </c>
      <c r="BK354" s="23" t="s">
        <v>959</v>
      </c>
      <c r="BL354" s="23"/>
    </row>
    <row r="355" spans="1:64" ht="15">
      <c r="A355" s="28">
        <v>520</v>
      </c>
      <c r="B355" s="23" t="s">
        <v>961</v>
      </c>
      <c r="C355" s="28" t="s">
        <v>1731</v>
      </c>
      <c r="D355" s="27" t="s">
        <v>960</v>
      </c>
      <c r="E355" s="42" t="s">
        <v>49</v>
      </c>
      <c r="F355" s="25" t="s">
        <v>109</v>
      </c>
      <c r="G355" s="25" t="s">
        <v>109</v>
      </c>
      <c r="H355" s="25" t="s">
        <v>128</v>
      </c>
      <c r="I355" s="29" t="s">
        <v>2507</v>
      </c>
      <c r="J355" s="43" t="s">
        <v>1376</v>
      </c>
      <c r="K355" s="27" t="s">
        <v>23</v>
      </c>
      <c r="L355" s="29">
        <v>4.1470000000000002</v>
      </c>
      <c r="M355" s="29">
        <v>5.1210000000000004</v>
      </c>
      <c r="N355" s="29">
        <v>195.27436047646941</v>
      </c>
      <c r="O355" s="30">
        <v>10</v>
      </c>
      <c r="P355" s="27" t="s">
        <v>1899</v>
      </c>
      <c r="Q355" s="31">
        <v>2</v>
      </c>
      <c r="R355" s="25" t="s">
        <v>113</v>
      </c>
      <c r="S355" s="25" t="s">
        <v>109</v>
      </c>
      <c r="T355" s="25" t="s">
        <v>113</v>
      </c>
      <c r="U355" s="25" t="s">
        <v>128</v>
      </c>
      <c r="V355" s="23" t="s">
        <v>8</v>
      </c>
      <c r="W355" s="23" t="s">
        <v>8</v>
      </c>
      <c r="X355" s="23" t="s">
        <v>8</v>
      </c>
      <c r="Y355" s="23" t="s">
        <v>1301</v>
      </c>
      <c r="Z355" s="23" t="s">
        <v>1291</v>
      </c>
      <c r="AA355" s="23" t="s">
        <v>107</v>
      </c>
      <c r="AB355" s="23" t="s">
        <v>2899</v>
      </c>
      <c r="AC355" s="25">
        <v>-0.81369863013698629</v>
      </c>
      <c r="AD355" s="32">
        <v>494667369</v>
      </c>
      <c r="AE355" s="33">
        <f>VLOOKUP(J355,Library!A:B,2,0)</f>
        <v>3</v>
      </c>
      <c r="AF355" s="33">
        <f>VLOOKUP(J355,Library!A:G,7,0)</f>
        <v>3</v>
      </c>
      <c r="AG355" s="28" t="str">
        <f>VLOOKUP(V355,Library!W:X,2,0)</f>
        <v>N/A</v>
      </c>
      <c r="AH355" s="28" t="str">
        <f>VLOOKUP(W355,Library!Y:Z,2,0)</f>
        <v>N/A</v>
      </c>
      <c r="AI355" s="28" t="str">
        <f>VLOOKUP(X355,Library!AA:AB,2,0)</f>
        <v>N/A</v>
      </c>
      <c r="AJ355" s="33">
        <f>IF(MAX(AG355,AH355,AI355)=0,VLOOKUP(I355,Library!$J:$P,7,0),MAX(AG355,AH355,AI355))</f>
        <v>7</v>
      </c>
      <c r="AK355" s="33" t="str">
        <f t="shared" si="24"/>
        <v/>
      </c>
      <c r="AL355" s="33">
        <f>VLOOKUP(AA355,Library!T:U,2,0)</f>
        <v>1</v>
      </c>
      <c r="AM355" s="34" t="e">
        <f t="shared" si="25"/>
        <v>#VALUE!</v>
      </c>
      <c r="AN355" s="33" t="e">
        <f t="shared" si="26"/>
        <v>#VALUE!</v>
      </c>
      <c r="AO355" s="28" t="s">
        <v>173</v>
      </c>
      <c r="AP355" s="25" t="s">
        <v>128</v>
      </c>
      <c r="AQ355" s="28" t="s">
        <v>3358</v>
      </c>
      <c r="AR355" s="28" t="s">
        <v>3359</v>
      </c>
      <c r="AS355" s="28" t="s">
        <v>2344</v>
      </c>
      <c r="AT355" s="23" t="s">
        <v>3334</v>
      </c>
      <c r="AU355" s="23" t="s">
        <v>3309</v>
      </c>
      <c r="AV355" s="25" t="s">
        <v>109</v>
      </c>
      <c r="AW355" s="25" t="s">
        <v>128</v>
      </c>
      <c r="AX355" s="25" t="s">
        <v>128</v>
      </c>
      <c r="AY355" s="25" t="s">
        <v>128</v>
      </c>
      <c r="AZ355" s="25" t="s">
        <v>128</v>
      </c>
      <c r="BA355" s="25" t="s">
        <v>128</v>
      </c>
      <c r="BB355" s="25" t="s">
        <v>128</v>
      </c>
      <c r="BC355" s="25" t="s">
        <v>128</v>
      </c>
      <c r="BD355" s="25" t="s">
        <v>128</v>
      </c>
      <c r="BE355" s="25" t="s">
        <v>128</v>
      </c>
      <c r="BF355" s="25" t="s">
        <v>128</v>
      </c>
      <c r="BG355" s="25" t="s">
        <v>109</v>
      </c>
      <c r="BH355" s="25" t="s">
        <v>113</v>
      </c>
      <c r="BI355" s="23" t="s">
        <v>128</v>
      </c>
      <c r="BJ355" t="s">
        <v>1277</v>
      </c>
      <c r="BK355" s="23" t="s">
        <v>961</v>
      </c>
      <c r="BL355" s="23"/>
    </row>
    <row r="356" spans="1:64" ht="15">
      <c r="A356" s="28">
        <v>521</v>
      </c>
      <c r="B356" s="23" t="s">
        <v>962</v>
      </c>
      <c r="C356" s="28" t="s">
        <v>1732</v>
      </c>
      <c r="D356" s="27" t="s">
        <v>3608</v>
      </c>
      <c r="E356" s="42" t="s">
        <v>113</v>
      </c>
      <c r="F356" s="25" t="s">
        <v>109</v>
      </c>
      <c r="G356" s="25" t="s">
        <v>128</v>
      </c>
      <c r="H356" s="25" t="s">
        <v>128</v>
      </c>
      <c r="I356" s="29" t="s">
        <v>2508</v>
      </c>
      <c r="J356" s="43" t="s">
        <v>3637</v>
      </c>
      <c r="K356" s="27" t="s">
        <v>23</v>
      </c>
      <c r="L356" s="29">
        <v>15.159000000000001</v>
      </c>
      <c r="M356" s="29">
        <v>15.398</v>
      </c>
      <c r="N356" s="29">
        <v>134.05827113957406</v>
      </c>
      <c r="O356" s="30">
        <v>7.75</v>
      </c>
      <c r="P356" s="27" t="s">
        <v>1901</v>
      </c>
      <c r="Q356" s="31">
        <v>2</v>
      </c>
      <c r="R356" s="25" t="s">
        <v>2997</v>
      </c>
      <c r="S356" s="25" t="s">
        <v>109</v>
      </c>
      <c r="T356" s="25" t="s">
        <v>4391</v>
      </c>
      <c r="U356" s="25" t="s">
        <v>128</v>
      </c>
      <c r="V356" s="23" t="s">
        <v>8</v>
      </c>
      <c r="W356" s="23" t="s">
        <v>1379</v>
      </c>
      <c r="X356" s="23" t="s">
        <v>8</v>
      </c>
      <c r="Y356" s="23" t="s">
        <v>1301</v>
      </c>
      <c r="Z356" s="23" t="s">
        <v>1276</v>
      </c>
      <c r="AA356" s="23" t="s">
        <v>107</v>
      </c>
      <c r="AB356" s="23" t="s">
        <v>2900</v>
      </c>
      <c r="AC356" s="25">
        <v>2.3945205479452056</v>
      </c>
      <c r="AD356" s="32">
        <v>500000000</v>
      </c>
      <c r="AE356" s="33">
        <f>VLOOKUP(J356,Library!A:B,2,0)</f>
        <v>3</v>
      </c>
      <c r="AF356" s="33">
        <f>VLOOKUP(J356,Library!A:G,7,0)</f>
        <v>3</v>
      </c>
      <c r="AG356" s="28" t="str">
        <f>VLOOKUP(V356,Library!W:X,2,0)</f>
        <v>N/A</v>
      </c>
      <c r="AH356" s="28">
        <f>VLOOKUP(W356,Library!Y:Z,2,0)</f>
        <v>6</v>
      </c>
      <c r="AI356" s="28" t="str">
        <f>VLOOKUP(X356,Library!AA:AB,2,0)</f>
        <v>N/A</v>
      </c>
      <c r="AJ356" s="33">
        <f>IF(MAX(AG356,AH356,AI356)=0,VLOOKUP(I356,Library!$J:$P,7,0),MAX(AG356,AH356,AI356))</f>
        <v>6</v>
      </c>
      <c r="AK356" s="33">
        <f t="shared" si="24"/>
        <v>3</v>
      </c>
      <c r="AL356" s="33">
        <f>VLOOKUP(AA356,Library!T:U,2,0)</f>
        <v>1</v>
      </c>
      <c r="AM356" s="34">
        <f t="shared" si="25"/>
        <v>3.6499999999999995</v>
      </c>
      <c r="AN356" s="33">
        <f t="shared" si="26"/>
        <v>4</v>
      </c>
      <c r="AO356" s="28" t="s">
        <v>294</v>
      </c>
      <c r="AP356" s="25" t="s">
        <v>128</v>
      </c>
      <c r="AQ356" s="28" t="s">
        <v>3360</v>
      </c>
      <c r="AR356" s="28" t="s">
        <v>3361</v>
      </c>
      <c r="AS356" s="28" t="s">
        <v>2345</v>
      </c>
      <c r="AT356" s="23" t="s">
        <v>3362</v>
      </c>
      <c r="AU356" s="23" t="s">
        <v>3309</v>
      </c>
      <c r="AV356" s="25" t="s">
        <v>128</v>
      </c>
      <c r="AW356" s="25" t="s">
        <v>128</v>
      </c>
      <c r="AX356" s="25" t="s">
        <v>128</v>
      </c>
      <c r="AY356" s="25" t="s">
        <v>128</v>
      </c>
      <c r="AZ356" s="25" t="s">
        <v>128</v>
      </c>
      <c r="BA356" s="25" t="s">
        <v>128</v>
      </c>
      <c r="BB356" s="25" t="s">
        <v>128</v>
      </c>
      <c r="BC356" s="25" t="s">
        <v>128</v>
      </c>
      <c r="BD356" s="25" t="s">
        <v>128</v>
      </c>
      <c r="BE356" s="25" t="s">
        <v>128</v>
      </c>
      <c r="BF356" s="25" t="s">
        <v>128</v>
      </c>
      <c r="BG356" s="25" t="s">
        <v>128</v>
      </c>
      <c r="BH356" s="25" t="s">
        <v>113</v>
      </c>
      <c r="BI356" s="23" t="s">
        <v>128</v>
      </c>
      <c r="BJ356" t="s">
        <v>1277</v>
      </c>
      <c r="BK356" s="23" t="s">
        <v>962</v>
      </c>
      <c r="BL356" s="23"/>
    </row>
    <row r="357" spans="1:64" ht="15">
      <c r="A357" s="28">
        <v>522</v>
      </c>
      <c r="B357" s="23" t="s">
        <v>963</v>
      </c>
      <c r="C357" s="28" t="s">
        <v>1733</v>
      </c>
      <c r="D357" s="27" t="s">
        <v>3608</v>
      </c>
      <c r="E357" s="42" t="s">
        <v>49</v>
      </c>
      <c r="F357" s="25" t="s">
        <v>109</v>
      </c>
      <c r="G357" s="25" t="s">
        <v>128</v>
      </c>
      <c r="H357" s="25" t="s">
        <v>128</v>
      </c>
      <c r="I357" s="29" t="s">
        <v>2508</v>
      </c>
      <c r="J357" s="43" t="s">
        <v>3637</v>
      </c>
      <c r="K357" s="27" t="s">
        <v>23</v>
      </c>
      <c r="L357" s="29">
        <v>14.247</v>
      </c>
      <c r="M357" s="29">
        <v>15.457000000000001</v>
      </c>
      <c r="N357" s="29">
        <v>95.738346668443484</v>
      </c>
      <c r="O357" s="30">
        <v>6.6</v>
      </c>
      <c r="P357" s="27" t="s">
        <v>1901</v>
      </c>
      <c r="Q357" s="31">
        <v>2</v>
      </c>
      <c r="R357" s="25" t="s">
        <v>2886</v>
      </c>
      <c r="S357" s="25" t="s">
        <v>109</v>
      </c>
      <c r="T357" s="25" t="s">
        <v>4391</v>
      </c>
      <c r="U357" s="25" t="s">
        <v>128</v>
      </c>
      <c r="V357" s="23" t="s">
        <v>8</v>
      </c>
      <c r="W357" s="23" t="s">
        <v>1379</v>
      </c>
      <c r="X357" s="23" t="s">
        <v>8</v>
      </c>
      <c r="Y357" s="23" t="s">
        <v>1301</v>
      </c>
      <c r="Z357" s="23" t="s">
        <v>1276</v>
      </c>
      <c r="AA357" s="23" t="s">
        <v>107</v>
      </c>
      <c r="AB357" s="23" t="s">
        <v>2901</v>
      </c>
      <c r="AC357" s="25">
        <v>2.7808219178082192</v>
      </c>
      <c r="AD357" s="32">
        <v>370000000</v>
      </c>
      <c r="AE357" s="33">
        <f>VLOOKUP(J357,Library!A:B,2,0)</f>
        <v>3</v>
      </c>
      <c r="AF357" s="33">
        <f>VLOOKUP(J357,Library!A:G,7,0)</f>
        <v>3</v>
      </c>
      <c r="AG357" s="28" t="str">
        <f>VLOOKUP(V357,Library!W:X,2,0)</f>
        <v>N/A</v>
      </c>
      <c r="AH357" s="28">
        <f>VLOOKUP(W357,Library!Y:Z,2,0)</f>
        <v>6</v>
      </c>
      <c r="AI357" s="28" t="str">
        <f>VLOOKUP(X357,Library!AA:AB,2,0)</f>
        <v>N/A</v>
      </c>
      <c r="AJ357" s="33">
        <f>IF(MAX(AG357,AH357,AI357)=0,VLOOKUP(I357,Library!$J:$P,7,0),MAX(AG357,AH357,AI357))</f>
        <v>6</v>
      </c>
      <c r="AK357" s="33">
        <f t="shared" si="24"/>
        <v>3</v>
      </c>
      <c r="AL357" s="33">
        <f>VLOOKUP(AA357,Library!T:U,2,0)</f>
        <v>1</v>
      </c>
      <c r="AM357" s="34">
        <f t="shared" si="25"/>
        <v>3.6499999999999995</v>
      </c>
      <c r="AN357" s="33">
        <f t="shared" si="26"/>
        <v>4</v>
      </c>
      <c r="AO357" s="28" t="s">
        <v>294</v>
      </c>
      <c r="AP357" s="25" t="s">
        <v>128</v>
      </c>
      <c r="AQ357" s="28" t="s">
        <v>3360</v>
      </c>
      <c r="AR357" s="28" t="s">
        <v>3361</v>
      </c>
      <c r="AS357" s="28" t="s">
        <v>2345</v>
      </c>
      <c r="AT357" s="23" t="s">
        <v>3363</v>
      </c>
      <c r="AU357" s="23" t="s">
        <v>3309</v>
      </c>
      <c r="AV357" s="25" t="s">
        <v>109</v>
      </c>
      <c r="AW357" s="25" t="s">
        <v>128</v>
      </c>
      <c r="AX357" s="25" t="s">
        <v>128</v>
      </c>
      <c r="AY357" s="25" t="s">
        <v>128</v>
      </c>
      <c r="AZ357" s="25" t="s">
        <v>128</v>
      </c>
      <c r="BA357" s="25" t="s">
        <v>128</v>
      </c>
      <c r="BB357" s="25" t="s">
        <v>128</v>
      </c>
      <c r="BC357" s="25" t="s">
        <v>128</v>
      </c>
      <c r="BD357" s="25" t="s">
        <v>128</v>
      </c>
      <c r="BE357" s="25" t="s">
        <v>128</v>
      </c>
      <c r="BF357" s="25" t="s">
        <v>128</v>
      </c>
      <c r="BG357" s="25" t="s">
        <v>128</v>
      </c>
      <c r="BH357" s="25" t="s">
        <v>113</v>
      </c>
      <c r="BI357" s="23" t="s">
        <v>128</v>
      </c>
      <c r="BJ357" t="s">
        <v>1277</v>
      </c>
      <c r="BK357" s="23" t="s">
        <v>963</v>
      </c>
      <c r="BL357" s="23"/>
    </row>
    <row r="358" spans="1:64" ht="15">
      <c r="A358" s="28">
        <v>523</v>
      </c>
      <c r="B358" s="23" t="s">
        <v>964</v>
      </c>
      <c r="C358" s="28" t="s">
        <v>1734</v>
      </c>
      <c r="D358" s="27" t="s">
        <v>3608</v>
      </c>
      <c r="E358" s="42" t="s">
        <v>113</v>
      </c>
      <c r="F358" s="25" t="s">
        <v>109</v>
      </c>
      <c r="G358" s="25" t="s">
        <v>128</v>
      </c>
      <c r="H358" s="25" t="s">
        <v>128</v>
      </c>
      <c r="I358" s="29" t="s">
        <v>2508</v>
      </c>
      <c r="J358" s="43" t="s">
        <v>3637</v>
      </c>
      <c r="K358" s="27" t="s">
        <v>23</v>
      </c>
      <c r="L358" s="29">
        <v>14.943</v>
      </c>
      <c r="M358" s="29">
        <v>15.375999999999999</v>
      </c>
      <c r="N358" s="29">
        <v>100.14266632250657</v>
      </c>
      <c r="O358" s="30">
        <v>7.25</v>
      </c>
      <c r="P358" s="27" t="s">
        <v>1901</v>
      </c>
      <c r="Q358" s="31">
        <v>2</v>
      </c>
      <c r="R358" s="25" t="s">
        <v>4436</v>
      </c>
      <c r="S358" s="25" t="s">
        <v>109</v>
      </c>
      <c r="T358" s="25" t="s">
        <v>4391</v>
      </c>
      <c r="U358" s="25" t="s">
        <v>128</v>
      </c>
      <c r="V358" s="23" t="s">
        <v>8</v>
      </c>
      <c r="W358" s="23" t="s">
        <v>1379</v>
      </c>
      <c r="X358" s="23" t="s">
        <v>8</v>
      </c>
      <c r="Y358" s="23" t="s">
        <v>1301</v>
      </c>
      <c r="Z358" s="23" t="s">
        <v>1276</v>
      </c>
      <c r="AA358" s="23" t="s">
        <v>107</v>
      </c>
      <c r="AB358" s="23" t="s">
        <v>2902</v>
      </c>
      <c r="AC358" s="25">
        <v>2.871232876712329</v>
      </c>
      <c r="AD358" s="32">
        <v>500000000</v>
      </c>
      <c r="AE358" s="33">
        <f>VLOOKUP(J358,Library!A:B,2,0)</f>
        <v>3</v>
      </c>
      <c r="AF358" s="33">
        <f>VLOOKUP(J358,Library!A:G,7,0)</f>
        <v>3</v>
      </c>
      <c r="AG358" s="28" t="str">
        <f>VLOOKUP(V358,Library!W:X,2,0)</f>
        <v>N/A</v>
      </c>
      <c r="AH358" s="28">
        <f>VLOOKUP(W358,Library!Y:Z,2,0)</f>
        <v>6</v>
      </c>
      <c r="AI358" s="28" t="str">
        <f>VLOOKUP(X358,Library!AA:AB,2,0)</f>
        <v>N/A</v>
      </c>
      <c r="AJ358" s="33">
        <f>IF(MAX(AG358,AH358,AI358)=0,VLOOKUP(I358,Library!$J:$P,7,0),MAX(AG358,AH358,AI358))</f>
        <v>6</v>
      </c>
      <c r="AK358" s="33">
        <f t="shared" si="24"/>
        <v>3</v>
      </c>
      <c r="AL358" s="33">
        <f>VLOOKUP(AA358,Library!T:U,2,0)</f>
        <v>1</v>
      </c>
      <c r="AM358" s="34">
        <f t="shared" si="25"/>
        <v>3.6499999999999995</v>
      </c>
      <c r="AN358" s="33">
        <f t="shared" si="26"/>
        <v>4</v>
      </c>
      <c r="AO358" s="28" t="s">
        <v>412</v>
      </c>
      <c r="AP358" s="25" t="s">
        <v>128</v>
      </c>
      <c r="AQ358" s="28" t="s">
        <v>3360</v>
      </c>
      <c r="AR358" s="28" t="s">
        <v>3361</v>
      </c>
      <c r="AS358" s="28" t="s">
        <v>2345</v>
      </c>
      <c r="AT358" s="23" t="s">
        <v>3363</v>
      </c>
      <c r="AU358" s="23" t="s">
        <v>3364</v>
      </c>
      <c r="AV358" s="25" t="s">
        <v>128</v>
      </c>
      <c r="AW358" s="25" t="s">
        <v>128</v>
      </c>
      <c r="AX358" s="25" t="s">
        <v>128</v>
      </c>
      <c r="AY358" s="25" t="s">
        <v>128</v>
      </c>
      <c r="AZ358" s="25" t="s">
        <v>128</v>
      </c>
      <c r="BA358" s="25" t="s">
        <v>128</v>
      </c>
      <c r="BB358" s="25" t="s">
        <v>128</v>
      </c>
      <c r="BC358" s="25" t="s">
        <v>128</v>
      </c>
      <c r="BD358" s="25" t="s">
        <v>128</v>
      </c>
      <c r="BE358" s="25" t="s">
        <v>128</v>
      </c>
      <c r="BF358" s="25" t="s">
        <v>128</v>
      </c>
      <c r="BG358" s="25" t="s">
        <v>128</v>
      </c>
      <c r="BH358" s="25" t="s">
        <v>113</v>
      </c>
      <c r="BI358" s="23" t="s">
        <v>128</v>
      </c>
      <c r="BJ358" t="s">
        <v>1277</v>
      </c>
      <c r="BK358" s="23" t="s">
        <v>964</v>
      </c>
      <c r="BL358" s="23"/>
    </row>
    <row r="359" spans="1:64" ht="15">
      <c r="A359" s="28">
        <v>524</v>
      </c>
      <c r="B359" s="23" t="s">
        <v>965</v>
      </c>
      <c r="C359" s="28" t="s">
        <v>1735</v>
      </c>
      <c r="D359" s="27" t="s">
        <v>3608</v>
      </c>
      <c r="E359" s="42" t="s">
        <v>113</v>
      </c>
      <c r="F359" s="25" t="s">
        <v>109</v>
      </c>
      <c r="G359" s="25" t="s">
        <v>128</v>
      </c>
      <c r="H359" s="25" t="s">
        <v>128</v>
      </c>
      <c r="I359" s="29" t="s">
        <v>2508</v>
      </c>
      <c r="J359" s="43" t="s">
        <v>3637</v>
      </c>
      <c r="K359" s="27" t="s">
        <v>23</v>
      </c>
      <c r="L359" s="29">
        <v>15.164999999999999</v>
      </c>
      <c r="M359" s="29">
        <v>15.398999999999999</v>
      </c>
      <c r="N359" s="29">
        <v>97.139154534913956</v>
      </c>
      <c r="O359" s="30">
        <v>6.9</v>
      </c>
      <c r="P359" s="27" t="s">
        <v>1901</v>
      </c>
      <c r="Q359" s="31">
        <v>2</v>
      </c>
      <c r="R359" s="25" t="s">
        <v>4404</v>
      </c>
      <c r="S359" s="25" t="s">
        <v>109</v>
      </c>
      <c r="T359" s="25" t="s">
        <v>4391</v>
      </c>
      <c r="U359" s="25" t="s">
        <v>128</v>
      </c>
      <c r="V359" s="23" t="s">
        <v>8</v>
      </c>
      <c r="W359" s="23" t="s">
        <v>1379</v>
      </c>
      <c r="X359" s="23" t="s">
        <v>8</v>
      </c>
      <c r="Y359" s="23" t="s">
        <v>1301</v>
      </c>
      <c r="Z359" s="23" t="s">
        <v>1276</v>
      </c>
      <c r="AA359" s="23" t="s">
        <v>107</v>
      </c>
      <c r="AB359" s="23" t="s">
        <v>2903</v>
      </c>
      <c r="AC359" s="25">
        <v>3.0301369863013701</v>
      </c>
      <c r="AD359" s="32">
        <v>300000000</v>
      </c>
      <c r="AE359" s="33">
        <f>VLOOKUP(J359,Library!A:B,2,0)</f>
        <v>3</v>
      </c>
      <c r="AF359" s="33">
        <f>VLOOKUP(J359,Library!A:G,7,0)</f>
        <v>3</v>
      </c>
      <c r="AG359" s="28" t="str">
        <f>VLOOKUP(V359,Library!W:X,2,0)</f>
        <v>N/A</v>
      </c>
      <c r="AH359" s="28">
        <f>VLOOKUP(W359,Library!Y:Z,2,0)</f>
        <v>6</v>
      </c>
      <c r="AI359" s="28" t="str">
        <f>VLOOKUP(X359,Library!AA:AB,2,0)</f>
        <v>N/A</v>
      </c>
      <c r="AJ359" s="33">
        <f>IF(MAX(AG359,AH359,AI359)=0,VLOOKUP(I359,Library!$J:$P,7,0),MAX(AG359,AH359,AI359))</f>
        <v>6</v>
      </c>
      <c r="AK359" s="33">
        <f t="shared" si="24"/>
        <v>3</v>
      </c>
      <c r="AL359" s="33">
        <f>VLOOKUP(AA359,Library!T:U,2,0)</f>
        <v>1</v>
      </c>
      <c r="AM359" s="34">
        <f t="shared" si="25"/>
        <v>3.6499999999999995</v>
      </c>
      <c r="AN359" s="33">
        <f t="shared" si="26"/>
        <v>4</v>
      </c>
      <c r="AO359" s="28" t="s">
        <v>412</v>
      </c>
      <c r="AP359" s="25" t="s">
        <v>128</v>
      </c>
      <c r="AQ359" s="28" t="s">
        <v>3360</v>
      </c>
      <c r="AR359" s="28" t="s">
        <v>3361</v>
      </c>
      <c r="AS359" s="28" t="s">
        <v>2345</v>
      </c>
      <c r="AT359" s="23" t="s">
        <v>3363</v>
      </c>
      <c r="AU359" s="23" t="s">
        <v>3309</v>
      </c>
      <c r="AV359" s="25" t="s">
        <v>128</v>
      </c>
      <c r="AW359" s="25" t="s">
        <v>128</v>
      </c>
      <c r="AX359" s="25" t="s">
        <v>128</v>
      </c>
      <c r="AY359" s="25" t="s">
        <v>128</v>
      </c>
      <c r="AZ359" s="25" t="s">
        <v>128</v>
      </c>
      <c r="BA359" s="25" t="s">
        <v>128</v>
      </c>
      <c r="BB359" s="25" t="s">
        <v>128</v>
      </c>
      <c r="BC359" s="25" t="s">
        <v>128</v>
      </c>
      <c r="BD359" s="25" t="s">
        <v>128</v>
      </c>
      <c r="BE359" s="25" t="s">
        <v>128</v>
      </c>
      <c r="BF359" s="25" t="s">
        <v>128</v>
      </c>
      <c r="BG359" s="25" t="s">
        <v>128</v>
      </c>
      <c r="BH359" s="25" t="s">
        <v>113</v>
      </c>
      <c r="BI359" s="23" t="s">
        <v>128</v>
      </c>
      <c r="BJ359" t="s">
        <v>1277</v>
      </c>
      <c r="BK359" s="23" t="s">
        <v>965</v>
      </c>
      <c r="BL359" s="23"/>
    </row>
    <row r="360" spans="1:64" ht="15">
      <c r="A360" s="28">
        <v>525</v>
      </c>
      <c r="B360" s="23" t="s">
        <v>966</v>
      </c>
      <c r="C360" s="28" t="s">
        <v>1736</v>
      </c>
      <c r="D360" s="27" t="s">
        <v>3608</v>
      </c>
      <c r="E360" s="42" t="s">
        <v>49</v>
      </c>
      <c r="F360" s="25" t="s">
        <v>109</v>
      </c>
      <c r="G360" s="25" t="s">
        <v>128</v>
      </c>
      <c r="H360" s="25" t="s">
        <v>128</v>
      </c>
      <c r="I360" s="29" t="s">
        <v>2508</v>
      </c>
      <c r="J360" s="43" t="s">
        <v>3637</v>
      </c>
      <c r="K360" s="27" t="s">
        <v>23</v>
      </c>
      <c r="L360" s="29">
        <v>14.287000000000001</v>
      </c>
      <c r="M360" s="29">
        <v>15.287000000000001</v>
      </c>
      <c r="N360" s="29">
        <v>86.409979326678169</v>
      </c>
      <c r="O360" s="30">
        <v>7.125</v>
      </c>
      <c r="P360" s="27" t="s">
        <v>1901</v>
      </c>
      <c r="Q360" s="31">
        <v>2</v>
      </c>
      <c r="R360" s="25" t="s">
        <v>4390</v>
      </c>
      <c r="S360" s="25" t="s">
        <v>109</v>
      </c>
      <c r="T360" s="25" t="s">
        <v>4391</v>
      </c>
      <c r="U360" s="25" t="s">
        <v>128</v>
      </c>
      <c r="V360" s="23" t="s">
        <v>8</v>
      </c>
      <c r="W360" s="23" t="s">
        <v>1379</v>
      </c>
      <c r="X360" s="23" t="s">
        <v>8</v>
      </c>
      <c r="Y360" s="23" t="s">
        <v>1301</v>
      </c>
      <c r="Z360" s="23" t="s">
        <v>1276</v>
      </c>
      <c r="AA360" s="23" t="s">
        <v>107</v>
      </c>
      <c r="AB360" s="23" t="s">
        <v>2904</v>
      </c>
      <c r="AC360" s="25">
        <v>3.2191780821917808</v>
      </c>
      <c r="AD360" s="32">
        <v>400000000</v>
      </c>
      <c r="AE360" s="33">
        <f>VLOOKUP(J360,Library!A:B,2,0)</f>
        <v>3</v>
      </c>
      <c r="AF360" s="33">
        <f>VLOOKUP(J360,Library!A:G,7,0)</f>
        <v>3</v>
      </c>
      <c r="AG360" s="28" t="str">
        <f>VLOOKUP(V360,Library!W:X,2,0)</f>
        <v>N/A</v>
      </c>
      <c r="AH360" s="28">
        <f>VLOOKUP(W360,Library!Y:Z,2,0)</f>
        <v>6</v>
      </c>
      <c r="AI360" s="28" t="str">
        <f>VLOOKUP(X360,Library!AA:AB,2,0)</f>
        <v>N/A</v>
      </c>
      <c r="AJ360" s="33">
        <f>IF(MAX(AG360,AH360,AI360)=0,VLOOKUP(I360,Library!$J:$P,7,0),MAX(AG360,AH360,AI360))</f>
        <v>6</v>
      </c>
      <c r="AK360" s="33">
        <f t="shared" si="24"/>
        <v>3</v>
      </c>
      <c r="AL360" s="33">
        <f>VLOOKUP(AA360,Library!T:U,2,0)</f>
        <v>1</v>
      </c>
      <c r="AM360" s="34">
        <f t="shared" si="25"/>
        <v>3.6499999999999995</v>
      </c>
      <c r="AN360" s="33">
        <f t="shared" si="26"/>
        <v>4</v>
      </c>
      <c r="AO360" s="28" t="s">
        <v>136</v>
      </c>
      <c r="AP360" s="25" t="s">
        <v>128</v>
      </c>
      <c r="AQ360" s="28" t="s">
        <v>3360</v>
      </c>
      <c r="AR360" s="28" t="s">
        <v>3361</v>
      </c>
      <c r="AS360" s="28" t="s">
        <v>2345</v>
      </c>
      <c r="AT360" s="23" t="s">
        <v>3363</v>
      </c>
      <c r="AU360" s="23" t="s">
        <v>3309</v>
      </c>
      <c r="AV360" s="25" t="s">
        <v>109</v>
      </c>
      <c r="AW360" s="25" t="s">
        <v>128</v>
      </c>
      <c r="AX360" s="25" t="s">
        <v>128</v>
      </c>
      <c r="AY360" s="25" t="s">
        <v>128</v>
      </c>
      <c r="AZ360" s="25" t="s">
        <v>128</v>
      </c>
      <c r="BA360" s="25" t="s">
        <v>128</v>
      </c>
      <c r="BB360" s="25" t="s">
        <v>128</v>
      </c>
      <c r="BC360" s="25" t="s">
        <v>128</v>
      </c>
      <c r="BD360" s="25" t="s">
        <v>128</v>
      </c>
      <c r="BE360" s="25" t="s">
        <v>128</v>
      </c>
      <c r="BF360" s="25" t="s">
        <v>128</v>
      </c>
      <c r="BG360" s="25" t="s">
        <v>128</v>
      </c>
      <c r="BH360" s="25" t="s">
        <v>113</v>
      </c>
      <c r="BI360" s="23" t="s">
        <v>128</v>
      </c>
      <c r="BJ360" t="s">
        <v>1277</v>
      </c>
      <c r="BK360" s="23" t="s">
        <v>966</v>
      </c>
      <c r="BL360" s="23"/>
    </row>
    <row r="361" spans="1:64" ht="15">
      <c r="A361" s="28">
        <v>526</v>
      </c>
      <c r="B361" s="23" t="s">
        <v>967</v>
      </c>
      <c r="C361" s="28" t="s">
        <v>1737</v>
      </c>
      <c r="D361" s="27" t="s">
        <v>3608</v>
      </c>
      <c r="E361" s="42" t="s">
        <v>49</v>
      </c>
      <c r="F361" s="25" t="s">
        <v>109</v>
      </c>
      <c r="G361" s="25" t="s">
        <v>128</v>
      </c>
      <c r="H361" s="25" t="s">
        <v>128</v>
      </c>
      <c r="I361" s="29" t="s">
        <v>2508</v>
      </c>
      <c r="J361" s="43" t="s">
        <v>3637</v>
      </c>
      <c r="K361" s="27" t="s">
        <v>23</v>
      </c>
      <c r="L361" s="29">
        <v>14.725</v>
      </c>
      <c r="M361" s="29">
        <v>15.913</v>
      </c>
      <c r="N361" s="29">
        <v>78.767272931141619</v>
      </c>
      <c r="O361" s="30">
        <v>7.75</v>
      </c>
      <c r="P361" s="27" t="s">
        <v>1901</v>
      </c>
      <c r="Q361" s="31">
        <v>2</v>
      </c>
      <c r="R361" s="25" t="s">
        <v>695</v>
      </c>
      <c r="S361" s="25" t="s">
        <v>109</v>
      </c>
      <c r="T361" s="25" t="s">
        <v>4391</v>
      </c>
      <c r="U361" s="25" t="s">
        <v>128</v>
      </c>
      <c r="V361" s="23" t="s">
        <v>8</v>
      </c>
      <c r="W361" s="23" t="s">
        <v>1379</v>
      </c>
      <c r="X361" s="23" t="s">
        <v>8</v>
      </c>
      <c r="Y361" s="23" t="s">
        <v>1301</v>
      </c>
      <c r="Z361" s="23" t="s">
        <v>1276</v>
      </c>
      <c r="AA361" s="23" t="s">
        <v>107</v>
      </c>
      <c r="AB361" s="23" t="s">
        <v>2905</v>
      </c>
      <c r="AC361" s="25">
        <v>3.6493150684931508</v>
      </c>
      <c r="AD361" s="32">
        <v>500000000</v>
      </c>
      <c r="AE361" s="33">
        <f>VLOOKUP(J361,Library!A:B,2,0)</f>
        <v>3</v>
      </c>
      <c r="AF361" s="33">
        <f>VLOOKUP(J361,Library!A:G,7,0)</f>
        <v>3</v>
      </c>
      <c r="AG361" s="28" t="str">
        <f>VLOOKUP(V361,Library!W:X,2,0)</f>
        <v>N/A</v>
      </c>
      <c r="AH361" s="28">
        <f>VLOOKUP(W361,Library!Y:Z,2,0)</f>
        <v>6</v>
      </c>
      <c r="AI361" s="28" t="str">
        <f>VLOOKUP(X361,Library!AA:AB,2,0)</f>
        <v>N/A</v>
      </c>
      <c r="AJ361" s="33">
        <f>IF(MAX(AG361,AH361,AI361)=0,VLOOKUP(I361,Library!$J:$P,7,0),MAX(AG361,AH361,AI361))</f>
        <v>6</v>
      </c>
      <c r="AK361" s="33">
        <f t="shared" si="24"/>
        <v>3</v>
      </c>
      <c r="AL361" s="33">
        <f>VLOOKUP(AA361,Library!T:U,2,0)</f>
        <v>1</v>
      </c>
      <c r="AM361" s="34">
        <f t="shared" si="25"/>
        <v>3.6499999999999995</v>
      </c>
      <c r="AN361" s="33">
        <f t="shared" si="26"/>
        <v>4</v>
      </c>
      <c r="AO361" s="28" t="s">
        <v>136</v>
      </c>
      <c r="AP361" s="25" t="s">
        <v>128</v>
      </c>
      <c r="AQ361" s="28" t="s">
        <v>3360</v>
      </c>
      <c r="AR361" s="28" t="s">
        <v>3361</v>
      </c>
      <c r="AS361" s="28" t="s">
        <v>2345</v>
      </c>
      <c r="AT361" s="23" t="s">
        <v>3363</v>
      </c>
      <c r="AU361" s="23" t="s">
        <v>3309</v>
      </c>
      <c r="AV361" s="25" t="s">
        <v>109</v>
      </c>
      <c r="AW361" s="25" t="s">
        <v>128</v>
      </c>
      <c r="AX361" s="25" t="s">
        <v>128</v>
      </c>
      <c r="AY361" s="25" t="s">
        <v>128</v>
      </c>
      <c r="AZ361" s="25" t="s">
        <v>128</v>
      </c>
      <c r="BA361" s="25" t="s">
        <v>128</v>
      </c>
      <c r="BB361" s="25" t="s">
        <v>128</v>
      </c>
      <c r="BC361" s="25" t="s">
        <v>128</v>
      </c>
      <c r="BD361" s="25" t="s">
        <v>128</v>
      </c>
      <c r="BE361" s="25" t="s">
        <v>128</v>
      </c>
      <c r="BF361" s="25" t="s">
        <v>128</v>
      </c>
      <c r="BG361" s="25" t="s">
        <v>128</v>
      </c>
      <c r="BH361" s="25" t="s">
        <v>113</v>
      </c>
      <c r="BI361" s="23" t="s">
        <v>128</v>
      </c>
      <c r="BJ361" t="s">
        <v>1277</v>
      </c>
      <c r="BK361" s="23" t="s">
        <v>967</v>
      </c>
      <c r="BL361" s="23"/>
    </row>
    <row r="362" spans="1:64" ht="15">
      <c r="A362" s="28">
        <v>527</v>
      </c>
      <c r="B362" s="23" t="s">
        <v>968</v>
      </c>
      <c r="C362" s="28" t="s">
        <v>1738</v>
      </c>
      <c r="D362" s="27" t="s">
        <v>3608</v>
      </c>
      <c r="E362" s="42" t="s">
        <v>113</v>
      </c>
      <c r="F362" s="25" t="s">
        <v>109</v>
      </c>
      <c r="G362" s="25" t="s">
        <v>128</v>
      </c>
      <c r="H362" s="25" t="s">
        <v>128</v>
      </c>
      <c r="I362" s="29" t="s">
        <v>2508</v>
      </c>
      <c r="J362" s="43" t="s">
        <v>3637</v>
      </c>
      <c r="K362" s="27" t="s">
        <v>23</v>
      </c>
      <c r="L362" s="29">
        <v>15.145</v>
      </c>
      <c r="M362" s="29">
        <v>15.372</v>
      </c>
      <c r="N362" s="29">
        <v>76.035189739632699</v>
      </c>
      <c r="O362" s="30">
        <v>7.75</v>
      </c>
      <c r="P362" s="27" t="s">
        <v>1901</v>
      </c>
      <c r="Q362" s="31">
        <v>2</v>
      </c>
      <c r="R362" s="25" t="s">
        <v>2810</v>
      </c>
      <c r="S362" s="25" t="s">
        <v>109</v>
      </c>
      <c r="T362" s="25" t="s">
        <v>4391</v>
      </c>
      <c r="U362" s="25" t="s">
        <v>128</v>
      </c>
      <c r="V362" s="23" t="s">
        <v>8</v>
      </c>
      <c r="W362" s="23" t="s">
        <v>1379</v>
      </c>
      <c r="X362" s="23" t="s">
        <v>8</v>
      </c>
      <c r="Y362" s="23" t="s">
        <v>1301</v>
      </c>
      <c r="Z362" s="23" t="s">
        <v>1276</v>
      </c>
      <c r="AA362" s="23" t="s">
        <v>107</v>
      </c>
      <c r="AB362" s="23" t="s">
        <v>280</v>
      </c>
      <c r="AC362" s="25">
        <v>4.0821917808219181</v>
      </c>
      <c r="AD362" s="32">
        <v>300000000</v>
      </c>
      <c r="AE362" s="33">
        <f>VLOOKUP(J362,Library!A:B,2,0)</f>
        <v>3</v>
      </c>
      <c r="AF362" s="33">
        <f>VLOOKUP(J362,Library!A:G,7,0)</f>
        <v>3</v>
      </c>
      <c r="AG362" s="28" t="str">
        <f>VLOOKUP(V362,Library!W:X,2,0)</f>
        <v>N/A</v>
      </c>
      <c r="AH362" s="28">
        <f>VLOOKUP(W362,Library!Y:Z,2,0)</f>
        <v>6</v>
      </c>
      <c r="AI362" s="28" t="str">
        <f>VLOOKUP(X362,Library!AA:AB,2,0)</f>
        <v>N/A</v>
      </c>
      <c r="AJ362" s="33">
        <f>IF(MAX(AG362,AH362,AI362)=0,VLOOKUP(I362,Library!$J:$P,7,0),MAX(AG362,AH362,AI362))</f>
        <v>6</v>
      </c>
      <c r="AK362" s="33">
        <f t="shared" si="24"/>
        <v>3</v>
      </c>
      <c r="AL362" s="33">
        <f>VLOOKUP(AA362,Library!T:U,2,0)</f>
        <v>1</v>
      </c>
      <c r="AM362" s="34">
        <f t="shared" si="25"/>
        <v>3.6499999999999995</v>
      </c>
      <c r="AN362" s="33">
        <f t="shared" si="26"/>
        <v>4</v>
      </c>
      <c r="AO362" s="28" t="s">
        <v>136</v>
      </c>
      <c r="AP362" s="25" t="s">
        <v>128</v>
      </c>
      <c r="AQ362" s="28" t="s">
        <v>3360</v>
      </c>
      <c r="AR362" s="28" t="s">
        <v>3361</v>
      </c>
      <c r="AS362" s="28" t="s">
        <v>2345</v>
      </c>
      <c r="AT362" s="23" t="s">
        <v>3363</v>
      </c>
      <c r="AU362" s="23" t="s">
        <v>3309</v>
      </c>
      <c r="AV362" s="25" t="s">
        <v>128</v>
      </c>
      <c r="AW362" s="25" t="s">
        <v>128</v>
      </c>
      <c r="AX362" s="25" t="s">
        <v>128</v>
      </c>
      <c r="AY362" s="25" t="s">
        <v>128</v>
      </c>
      <c r="AZ362" s="25" t="s">
        <v>128</v>
      </c>
      <c r="BA362" s="25" t="s">
        <v>128</v>
      </c>
      <c r="BB362" s="25" t="s">
        <v>128</v>
      </c>
      <c r="BC362" s="25" t="s">
        <v>128</v>
      </c>
      <c r="BD362" s="25" t="s">
        <v>128</v>
      </c>
      <c r="BE362" s="25" t="s">
        <v>128</v>
      </c>
      <c r="BF362" s="25" t="s">
        <v>128</v>
      </c>
      <c r="BG362" s="25" t="s">
        <v>128</v>
      </c>
      <c r="BH362" s="25" t="s">
        <v>113</v>
      </c>
      <c r="BI362" s="23" t="s">
        <v>128</v>
      </c>
      <c r="BJ362" t="s">
        <v>1277</v>
      </c>
      <c r="BK362" s="23" t="s">
        <v>968</v>
      </c>
      <c r="BL362" s="23"/>
    </row>
    <row r="363" spans="1:64" ht="15">
      <c r="A363" s="28">
        <v>528</v>
      </c>
      <c r="B363" s="23" t="s">
        <v>969</v>
      </c>
      <c r="C363" s="28" t="s">
        <v>1739</v>
      </c>
      <c r="D363" s="27" t="s">
        <v>3608</v>
      </c>
      <c r="E363" s="42" t="s">
        <v>113</v>
      </c>
      <c r="F363" s="25" t="s">
        <v>109</v>
      </c>
      <c r="G363" s="25" t="s">
        <v>128</v>
      </c>
      <c r="H363" s="25" t="s">
        <v>128</v>
      </c>
      <c r="I363" s="29" t="s">
        <v>2508</v>
      </c>
      <c r="J363" s="43" t="s">
        <v>3637</v>
      </c>
      <c r="K363" s="27" t="s">
        <v>23</v>
      </c>
      <c r="L363" s="29">
        <v>14.487</v>
      </c>
      <c r="M363" s="29">
        <v>15.42</v>
      </c>
      <c r="N363" s="29">
        <v>63.246758122555306</v>
      </c>
      <c r="O363" s="30">
        <v>6.875</v>
      </c>
      <c r="P363" s="27" t="s">
        <v>1901</v>
      </c>
      <c r="Q363" s="31">
        <v>2</v>
      </c>
      <c r="R363" s="25" t="s">
        <v>4437</v>
      </c>
      <c r="S363" s="25" t="s">
        <v>109</v>
      </c>
      <c r="T363" s="25" t="s">
        <v>4391</v>
      </c>
      <c r="U363" s="25" t="s">
        <v>128</v>
      </c>
      <c r="V363" s="23" t="s">
        <v>1191</v>
      </c>
      <c r="W363" s="23" t="s">
        <v>1379</v>
      </c>
      <c r="X363" s="23" t="s">
        <v>1252</v>
      </c>
      <c r="Y363" s="23" t="s">
        <v>1301</v>
      </c>
      <c r="Z363" s="23" t="s">
        <v>1276</v>
      </c>
      <c r="AA363" s="23" t="s">
        <v>107</v>
      </c>
      <c r="AB363" s="23" t="s">
        <v>2906</v>
      </c>
      <c r="AC363" s="25">
        <v>4.4164383561643836</v>
      </c>
      <c r="AD363" s="32">
        <v>600000000</v>
      </c>
      <c r="AE363" s="33">
        <f>VLOOKUP(J363,Library!A:B,2,0)</f>
        <v>3</v>
      </c>
      <c r="AF363" s="33">
        <f>VLOOKUP(J363,Library!A:G,7,0)</f>
        <v>3</v>
      </c>
      <c r="AG363" s="28" t="str">
        <f>VLOOKUP(V363,Library!W:X,2,0)</f>
        <v>N/A</v>
      </c>
      <c r="AH363" s="28">
        <f>VLOOKUP(W363,Library!Y:Z,2,0)</f>
        <v>6</v>
      </c>
      <c r="AI363" s="28" t="str">
        <f>VLOOKUP(X363,Library!AA:AB,2,0)</f>
        <v>N/A</v>
      </c>
      <c r="AJ363" s="33">
        <f>IF(MAX(AG363,AH363,AI363)=0,VLOOKUP(I363,Library!$J:$P,7,0),MAX(AG363,AH363,AI363))</f>
        <v>6</v>
      </c>
      <c r="AK363" s="33">
        <f t="shared" si="24"/>
        <v>3</v>
      </c>
      <c r="AL363" s="33">
        <f>VLOOKUP(AA363,Library!T:U,2,0)</f>
        <v>1</v>
      </c>
      <c r="AM363" s="34">
        <f t="shared" si="25"/>
        <v>3.6499999999999995</v>
      </c>
      <c r="AN363" s="33">
        <f t="shared" si="26"/>
        <v>4</v>
      </c>
      <c r="AO363" s="28" t="s">
        <v>136</v>
      </c>
      <c r="AP363" s="25" t="s">
        <v>128</v>
      </c>
      <c r="AQ363" s="28" t="s">
        <v>3360</v>
      </c>
      <c r="AR363" s="28" t="s">
        <v>3361</v>
      </c>
      <c r="AS363" s="28" t="s">
        <v>2345</v>
      </c>
      <c r="AT363" s="23" t="s">
        <v>3363</v>
      </c>
      <c r="AU363" s="23" t="s">
        <v>3309</v>
      </c>
      <c r="AV363" s="25" t="s">
        <v>128</v>
      </c>
      <c r="AW363" s="25" t="s">
        <v>128</v>
      </c>
      <c r="AX363" s="25" t="s">
        <v>128</v>
      </c>
      <c r="AY363" s="25" t="s">
        <v>128</v>
      </c>
      <c r="AZ363" s="25" t="s">
        <v>128</v>
      </c>
      <c r="BA363" s="25" t="s">
        <v>128</v>
      </c>
      <c r="BB363" s="25" t="s">
        <v>128</v>
      </c>
      <c r="BC363" s="25" t="s">
        <v>128</v>
      </c>
      <c r="BD363" s="25" t="s">
        <v>128</v>
      </c>
      <c r="BE363" s="25" t="s">
        <v>128</v>
      </c>
      <c r="BF363" s="25" t="s">
        <v>128</v>
      </c>
      <c r="BG363" s="25" t="s">
        <v>128</v>
      </c>
      <c r="BH363" s="25" t="s">
        <v>113</v>
      </c>
      <c r="BI363" s="23" t="s">
        <v>128</v>
      </c>
      <c r="BJ363" t="s">
        <v>1277</v>
      </c>
      <c r="BK363" s="23" t="s">
        <v>969</v>
      </c>
      <c r="BL363" s="23"/>
    </row>
    <row r="364" spans="1:64" ht="15">
      <c r="A364" s="28">
        <v>529</v>
      </c>
      <c r="B364" s="23" t="s">
        <v>970</v>
      </c>
      <c r="C364" s="28" t="s">
        <v>1740</v>
      </c>
      <c r="D364" s="27" t="s">
        <v>3608</v>
      </c>
      <c r="E364" s="42" t="s">
        <v>113</v>
      </c>
      <c r="F364" s="25" t="s">
        <v>109</v>
      </c>
      <c r="G364" s="25" t="s">
        <v>128</v>
      </c>
      <c r="H364" s="25" t="s">
        <v>128</v>
      </c>
      <c r="I364" s="29" t="s">
        <v>2508</v>
      </c>
      <c r="J364" s="43" t="s">
        <v>3637</v>
      </c>
      <c r="K364" s="27" t="s">
        <v>23</v>
      </c>
      <c r="L364" s="29">
        <v>13.535</v>
      </c>
      <c r="M364" s="29">
        <v>13.775</v>
      </c>
      <c r="N364" s="29">
        <v>73.790824154439804</v>
      </c>
      <c r="O364" s="30">
        <v>8.25</v>
      </c>
      <c r="P364" s="27" t="s">
        <v>1901</v>
      </c>
      <c r="Q364" s="31">
        <v>2</v>
      </c>
      <c r="R364" s="25" t="s">
        <v>3906</v>
      </c>
      <c r="S364" s="25" t="s">
        <v>109</v>
      </c>
      <c r="T364" s="25" t="s">
        <v>4391</v>
      </c>
      <c r="U364" s="25" t="s">
        <v>128</v>
      </c>
      <c r="V364" s="23" t="s">
        <v>8</v>
      </c>
      <c r="W364" s="23" t="s">
        <v>1379</v>
      </c>
      <c r="X364" s="23" t="s">
        <v>8</v>
      </c>
      <c r="Y364" s="23" t="s">
        <v>1301</v>
      </c>
      <c r="Z364" s="23" t="s">
        <v>1276</v>
      </c>
      <c r="AA364" s="23" t="s">
        <v>107</v>
      </c>
      <c r="AB364" s="23" t="s">
        <v>2907</v>
      </c>
      <c r="AC364" s="25">
        <v>4.9726027397260273</v>
      </c>
      <c r="AD364" s="32">
        <v>250000000</v>
      </c>
      <c r="AE364" s="33">
        <f>VLOOKUP(J364,Library!A:B,2,0)</f>
        <v>3</v>
      </c>
      <c r="AF364" s="33">
        <f>VLOOKUP(J364,Library!A:G,7,0)</f>
        <v>3</v>
      </c>
      <c r="AG364" s="28" t="str">
        <f>VLOOKUP(V364,Library!W:X,2,0)</f>
        <v>N/A</v>
      </c>
      <c r="AH364" s="28">
        <f>VLOOKUP(W364,Library!Y:Z,2,0)</f>
        <v>6</v>
      </c>
      <c r="AI364" s="28" t="str">
        <f>VLOOKUP(X364,Library!AA:AB,2,0)</f>
        <v>N/A</v>
      </c>
      <c r="AJ364" s="33">
        <f>IF(MAX(AG364,AH364,AI364)=0,VLOOKUP(I364,Library!$J:$P,7,0),MAX(AG364,AH364,AI364))</f>
        <v>6</v>
      </c>
      <c r="AK364" s="33">
        <f t="shared" si="24"/>
        <v>3</v>
      </c>
      <c r="AL364" s="33">
        <f>VLOOKUP(AA364,Library!T:U,2,0)</f>
        <v>1</v>
      </c>
      <c r="AM364" s="34">
        <f t="shared" si="25"/>
        <v>3.6499999999999995</v>
      </c>
      <c r="AN364" s="33">
        <f t="shared" si="26"/>
        <v>4</v>
      </c>
      <c r="AO364" s="28" t="s">
        <v>136</v>
      </c>
      <c r="AP364" s="25" t="s">
        <v>128</v>
      </c>
      <c r="AQ364" s="28" t="s">
        <v>3360</v>
      </c>
      <c r="AR364" s="28" t="s">
        <v>3361</v>
      </c>
      <c r="AS364" s="28" t="s">
        <v>2345</v>
      </c>
      <c r="AT364" s="23" t="s">
        <v>3363</v>
      </c>
      <c r="AU364" s="23" t="s">
        <v>3309</v>
      </c>
      <c r="AV364" s="25" t="s">
        <v>128</v>
      </c>
      <c r="AW364" s="25" t="s">
        <v>128</v>
      </c>
      <c r="AX364" s="25" t="s">
        <v>128</v>
      </c>
      <c r="AY364" s="25" t="s">
        <v>128</v>
      </c>
      <c r="AZ364" s="25" t="s">
        <v>128</v>
      </c>
      <c r="BA364" s="25" t="s">
        <v>128</v>
      </c>
      <c r="BB364" s="25" t="s">
        <v>128</v>
      </c>
      <c r="BC364" s="25" t="s">
        <v>128</v>
      </c>
      <c r="BD364" s="25" t="s">
        <v>128</v>
      </c>
      <c r="BE364" s="25" t="s">
        <v>128</v>
      </c>
      <c r="BF364" s="25" t="s">
        <v>128</v>
      </c>
      <c r="BG364" s="25" t="s">
        <v>128</v>
      </c>
      <c r="BH364" s="25" t="s">
        <v>113</v>
      </c>
      <c r="BI364" s="23" t="s">
        <v>128</v>
      </c>
      <c r="BJ364" t="s">
        <v>1277</v>
      </c>
      <c r="BK364" s="23" t="s">
        <v>970</v>
      </c>
      <c r="BL364" s="23"/>
    </row>
    <row r="365" spans="1:64" ht="15">
      <c r="A365" s="28">
        <v>530</v>
      </c>
      <c r="B365" s="23" t="s">
        <v>971</v>
      </c>
      <c r="C365" s="28" t="s">
        <v>1741</v>
      </c>
      <c r="D365" s="27" t="s">
        <v>972</v>
      </c>
      <c r="E365" s="42" t="s">
        <v>113</v>
      </c>
      <c r="F365" s="25" t="s">
        <v>109</v>
      </c>
      <c r="G365" s="25" t="s">
        <v>109</v>
      </c>
      <c r="H365" s="25" t="s">
        <v>128</v>
      </c>
      <c r="I365" s="29" t="s">
        <v>2509</v>
      </c>
      <c r="J365" s="43" t="s">
        <v>1375</v>
      </c>
      <c r="K365" s="27" t="s">
        <v>23</v>
      </c>
      <c r="L365" s="29">
        <v>16.707999999999998</v>
      </c>
      <c r="M365" s="29">
        <v>18.309999999999999</v>
      </c>
      <c r="N365" s="29">
        <v>68.34332248211544</v>
      </c>
      <c r="O365" s="30">
        <v>10.210000000000001</v>
      </c>
      <c r="P365" s="27" t="s">
        <v>126</v>
      </c>
      <c r="Q365" s="31">
        <v>2</v>
      </c>
      <c r="R365" s="25" t="s">
        <v>2646</v>
      </c>
      <c r="S365" s="25" t="s">
        <v>109</v>
      </c>
      <c r="T365" s="25" t="s">
        <v>2646</v>
      </c>
      <c r="U365" s="25" t="s">
        <v>128</v>
      </c>
      <c r="V365" s="23" t="s">
        <v>8</v>
      </c>
      <c r="W365" s="23" t="s">
        <v>1379</v>
      </c>
      <c r="X365" s="23" t="s">
        <v>8</v>
      </c>
      <c r="Y365" s="23" t="s">
        <v>1301</v>
      </c>
      <c r="Z365" s="23" t="s">
        <v>113</v>
      </c>
      <c r="AA365" s="23" t="s">
        <v>107</v>
      </c>
      <c r="AB365" s="23" t="s">
        <v>113</v>
      </c>
      <c r="AC365" s="25" t="s">
        <v>113</v>
      </c>
      <c r="AD365" s="32">
        <v>120000000</v>
      </c>
      <c r="AE365" s="33">
        <f>VLOOKUP(J365,Library!A:B,2,0)</f>
        <v>3</v>
      </c>
      <c r="AF365" s="33">
        <f>VLOOKUP(J365,Library!A:G,7,0)</f>
        <v>3</v>
      </c>
      <c r="AG365" s="28" t="str">
        <f>VLOOKUP(V365,Library!W:X,2,0)</f>
        <v>N/A</v>
      </c>
      <c r="AH365" s="28">
        <f>VLOOKUP(W365,Library!Y:Z,2,0)</f>
        <v>6</v>
      </c>
      <c r="AI365" s="28" t="str">
        <f>VLOOKUP(X365,Library!AA:AB,2,0)</f>
        <v>N/A</v>
      </c>
      <c r="AJ365" s="33">
        <f>IF(MAX(AG365,AH365,AI365)=0,VLOOKUP(I365,Library!$J:$P,7,0),MAX(AG365,AH365,AI365))</f>
        <v>6</v>
      </c>
      <c r="AK365" s="33">
        <f t="shared" si="24"/>
        <v>5</v>
      </c>
      <c r="AL365" s="33">
        <f>VLOOKUP(AA365,Library!T:U,2,0)</f>
        <v>1</v>
      </c>
      <c r="AM365" s="34">
        <f t="shared" si="25"/>
        <v>3.8499999999999996</v>
      </c>
      <c r="AN365" s="33">
        <f t="shared" si="26"/>
        <v>5</v>
      </c>
      <c r="AO365" s="28" t="s">
        <v>136</v>
      </c>
      <c r="AP365" s="25" t="s">
        <v>128</v>
      </c>
      <c r="AQ365" s="28" t="s">
        <v>3360</v>
      </c>
      <c r="AR365" s="28" t="s">
        <v>3365</v>
      </c>
      <c r="AS365" s="28" t="s">
        <v>2346</v>
      </c>
      <c r="AT365" s="23" t="s">
        <v>3366</v>
      </c>
      <c r="AU365" s="23" t="s">
        <v>130</v>
      </c>
      <c r="AV365" s="25" t="s">
        <v>128</v>
      </c>
      <c r="AW365" s="25" t="s">
        <v>128</v>
      </c>
      <c r="AX365" s="25" t="s">
        <v>128</v>
      </c>
      <c r="AY365" s="25" t="s">
        <v>128</v>
      </c>
      <c r="AZ365" s="25" t="s">
        <v>128</v>
      </c>
      <c r="BA365" s="25" t="s">
        <v>109</v>
      </c>
      <c r="BB365" s="25" t="s">
        <v>128</v>
      </c>
      <c r="BC365" s="25" t="s">
        <v>109</v>
      </c>
      <c r="BD365" s="25" t="s">
        <v>109</v>
      </c>
      <c r="BE365" s="25" t="s">
        <v>128</v>
      </c>
      <c r="BF365" s="25" t="s">
        <v>128</v>
      </c>
      <c r="BG365" s="25" t="s">
        <v>128</v>
      </c>
      <c r="BH365" s="25" t="s">
        <v>3630</v>
      </c>
      <c r="BI365" s="23" t="s">
        <v>128</v>
      </c>
      <c r="BJ365" t="s">
        <v>1277</v>
      </c>
      <c r="BK365" s="23" t="s">
        <v>971</v>
      </c>
      <c r="BL365" s="23"/>
    </row>
    <row r="366" spans="1:64" ht="15">
      <c r="A366" s="28">
        <v>532</v>
      </c>
      <c r="B366" s="23" t="s">
        <v>974</v>
      </c>
      <c r="C366" s="28" t="s">
        <v>1742</v>
      </c>
      <c r="D366" s="27" t="s">
        <v>973</v>
      </c>
      <c r="E366" s="42" t="s">
        <v>49</v>
      </c>
      <c r="F366" s="25" t="s">
        <v>109</v>
      </c>
      <c r="G366" s="25" t="s">
        <v>109</v>
      </c>
      <c r="H366" s="25" t="s">
        <v>128</v>
      </c>
      <c r="I366" s="29" t="s">
        <v>1937</v>
      </c>
      <c r="J366" s="43" t="s">
        <v>1376</v>
      </c>
      <c r="K366" s="27" t="s">
        <v>23</v>
      </c>
      <c r="L366" s="29" t="s">
        <v>3599</v>
      </c>
      <c r="M366" s="29" t="s">
        <v>3599</v>
      </c>
      <c r="N366" s="29" t="s">
        <v>3599</v>
      </c>
      <c r="O366" s="30">
        <v>10.5</v>
      </c>
      <c r="P366" s="27" t="s">
        <v>1898</v>
      </c>
      <c r="Q366" s="31">
        <v>2</v>
      </c>
      <c r="R366" s="25" t="s">
        <v>113</v>
      </c>
      <c r="S366" s="25" t="s">
        <v>109</v>
      </c>
      <c r="T366" s="25" t="s">
        <v>113</v>
      </c>
      <c r="U366" s="25" t="s">
        <v>128</v>
      </c>
      <c r="V366" s="23" t="s">
        <v>8</v>
      </c>
      <c r="W366" s="23" t="s">
        <v>1251</v>
      </c>
      <c r="X366" s="23" t="s">
        <v>1252</v>
      </c>
      <c r="Y366" s="23" t="s">
        <v>1353</v>
      </c>
      <c r="Z366" s="23" t="s">
        <v>1291</v>
      </c>
      <c r="AA366" s="23" t="s">
        <v>107</v>
      </c>
      <c r="AB366" s="23" t="s">
        <v>2910</v>
      </c>
      <c r="AC366" s="25">
        <v>-1.0493150684931507</v>
      </c>
      <c r="AD366" s="32">
        <v>500000000</v>
      </c>
      <c r="AE366" s="33">
        <f>VLOOKUP(J366,Library!A:B,2,0)</f>
        <v>3</v>
      </c>
      <c r="AF366" s="33">
        <f>VLOOKUP(J366,Library!A:G,7,0)</f>
        <v>3</v>
      </c>
      <c r="AG366" s="28" t="str">
        <f>VLOOKUP(V366,Library!W:X,2,0)</f>
        <v>N/A</v>
      </c>
      <c r="AH366" s="28" t="str">
        <f>VLOOKUP(W366,Library!Y:Z,2,0)</f>
        <v>N/A</v>
      </c>
      <c r="AI366" s="28" t="str">
        <f>VLOOKUP(X366,Library!AA:AB,2,0)</f>
        <v>N/A</v>
      </c>
      <c r="AJ366" s="33">
        <f>IF(MAX(AG366,AH366,AI366)=0,VLOOKUP(I366,Library!$J:$P,7,0),MAX(AG366,AH366,AI366))</f>
        <v>7</v>
      </c>
      <c r="AK366" s="33" t="str">
        <f t="shared" si="24"/>
        <v/>
      </c>
      <c r="AL366" s="33">
        <f>VLOOKUP(AA366,Library!T:U,2,0)</f>
        <v>1</v>
      </c>
      <c r="AM366" s="34" t="e">
        <f t="shared" si="25"/>
        <v>#VALUE!</v>
      </c>
      <c r="AN366" s="33" t="e">
        <f t="shared" si="26"/>
        <v>#VALUE!</v>
      </c>
      <c r="AO366" s="28" t="s">
        <v>136</v>
      </c>
      <c r="AP366" s="25" t="s">
        <v>128</v>
      </c>
      <c r="AQ366" s="28" t="s">
        <v>3367</v>
      </c>
      <c r="AR366" s="28" t="s">
        <v>1968</v>
      </c>
      <c r="AS366" s="28" t="s">
        <v>1969</v>
      </c>
      <c r="AT366" s="23" t="s">
        <v>3368</v>
      </c>
      <c r="AU366" s="23" t="s">
        <v>35</v>
      </c>
      <c r="AV366" s="25" t="s">
        <v>109</v>
      </c>
      <c r="AW366" s="25" t="s">
        <v>128</v>
      </c>
      <c r="AX366" s="25" t="s">
        <v>128</v>
      </c>
      <c r="AY366" s="25" t="s">
        <v>128</v>
      </c>
      <c r="AZ366" s="25" t="s">
        <v>128</v>
      </c>
      <c r="BA366" s="25" t="s">
        <v>128</v>
      </c>
      <c r="BB366" s="25" t="s">
        <v>128</v>
      </c>
      <c r="BC366" s="25" t="s">
        <v>128</v>
      </c>
      <c r="BD366" s="25" t="s">
        <v>128</v>
      </c>
      <c r="BE366" s="25" t="s">
        <v>128</v>
      </c>
      <c r="BF366" s="25" t="s">
        <v>128</v>
      </c>
      <c r="BG366" s="25" t="s">
        <v>109</v>
      </c>
      <c r="BH366" s="25" t="s">
        <v>113</v>
      </c>
      <c r="BI366" s="23" t="s">
        <v>128</v>
      </c>
      <c r="BJ366" t="s">
        <v>1277</v>
      </c>
      <c r="BK366" s="23" t="s">
        <v>974</v>
      </c>
      <c r="BL366" s="23"/>
    </row>
    <row r="367" spans="1:64" ht="15">
      <c r="A367" s="28">
        <v>533</v>
      </c>
      <c r="B367" s="23" t="s">
        <v>975</v>
      </c>
      <c r="C367" s="28" t="s">
        <v>1743</v>
      </c>
      <c r="D367" s="27" t="s">
        <v>973</v>
      </c>
      <c r="E367" s="42" t="s">
        <v>49</v>
      </c>
      <c r="F367" s="25" t="s">
        <v>109</v>
      </c>
      <c r="G367" s="25" t="s">
        <v>109</v>
      </c>
      <c r="H367" s="25" t="s">
        <v>128</v>
      </c>
      <c r="I367" s="29" t="s">
        <v>1937</v>
      </c>
      <c r="J367" s="43" t="s">
        <v>1376</v>
      </c>
      <c r="K367" s="27" t="s">
        <v>23</v>
      </c>
      <c r="L367" s="29" t="s">
        <v>3599</v>
      </c>
      <c r="M367" s="29" t="s">
        <v>3599</v>
      </c>
      <c r="N367" s="29" t="s">
        <v>3599</v>
      </c>
      <c r="O367" s="30">
        <v>9.9499999999999993</v>
      </c>
      <c r="P367" s="27" t="s">
        <v>1899</v>
      </c>
      <c r="Q367" s="31">
        <v>2</v>
      </c>
      <c r="R367" s="25" t="s">
        <v>113</v>
      </c>
      <c r="S367" s="25" t="s">
        <v>109</v>
      </c>
      <c r="T367" s="25" t="s">
        <v>113</v>
      </c>
      <c r="U367" s="25" t="s">
        <v>128</v>
      </c>
      <c r="V367" s="23" t="s">
        <v>8</v>
      </c>
      <c r="W367" s="23" t="s">
        <v>1251</v>
      </c>
      <c r="X367" s="23" t="s">
        <v>1252</v>
      </c>
      <c r="Y367" s="23" t="s">
        <v>1353</v>
      </c>
      <c r="Z367" s="23" t="s">
        <v>1291</v>
      </c>
      <c r="AA367" s="23" t="s">
        <v>107</v>
      </c>
      <c r="AB367" s="23" t="s">
        <v>2911</v>
      </c>
      <c r="AC367" s="25">
        <v>-0.53150684931506853</v>
      </c>
      <c r="AD367" s="32">
        <v>500000000</v>
      </c>
      <c r="AE367" s="33">
        <f>VLOOKUP(J367,Library!A:B,2,0)</f>
        <v>3</v>
      </c>
      <c r="AF367" s="33">
        <f>VLOOKUP(J367,Library!A:G,7,0)</f>
        <v>3</v>
      </c>
      <c r="AG367" s="28" t="str">
        <f>VLOOKUP(V367,Library!W:X,2,0)</f>
        <v>N/A</v>
      </c>
      <c r="AH367" s="28" t="str">
        <f>VLOOKUP(W367,Library!Y:Z,2,0)</f>
        <v>N/A</v>
      </c>
      <c r="AI367" s="28" t="str">
        <f>VLOOKUP(X367,Library!AA:AB,2,0)</f>
        <v>N/A</v>
      </c>
      <c r="AJ367" s="33">
        <f>IF(MAX(AG367,AH367,AI367)=0,VLOOKUP(I367,Library!$J:$P,7,0),MAX(AG367,AH367,AI367))</f>
        <v>7</v>
      </c>
      <c r="AK367" s="33" t="str">
        <f t="shared" si="24"/>
        <v/>
      </c>
      <c r="AL367" s="33">
        <f>VLOOKUP(AA367,Library!T:U,2,0)</f>
        <v>1</v>
      </c>
      <c r="AM367" s="34" t="e">
        <f t="shared" si="25"/>
        <v>#VALUE!</v>
      </c>
      <c r="AN367" s="33" t="e">
        <f t="shared" si="26"/>
        <v>#VALUE!</v>
      </c>
      <c r="AO367" s="28" t="s">
        <v>136</v>
      </c>
      <c r="AP367" s="25" t="s">
        <v>128</v>
      </c>
      <c r="AQ367" s="28" t="s">
        <v>3367</v>
      </c>
      <c r="AR367" s="28" t="s">
        <v>1968</v>
      </c>
      <c r="AS367" s="28" t="s">
        <v>1969</v>
      </c>
      <c r="AT367" s="23" t="s">
        <v>3369</v>
      </c>
      <c r="AU367" s="23" t="s">
        <v>35</v>
      </c>
      <c r="AV367" s="25" t="s">
        <v>109</v>
      </c>
      <c r="AW367" s="25" t="s">
        <v>128</v>
      </c>
      <c r="AX367" s="25" t="s">
        <v>128</v>
      </c>
      <c r="AY367" s="25" t="s">
        <v>128</v>
      </c>
      <c r="AZ367" s="25" t="s">
        <v>128</v>
      </c>
      <c r="BA367" s="25" t="s">
        <v>128</v>
      </c>
      <c r="BB367" s="25" t="s">
        <v>128</v>
      </c>
      <c r="BC367" s="25" t="s">
        <v>128</v>
      </c>
      <c r="BD367" s="25" t="s">
        <v>128</v>
      </c>
      <c r="BE367" s="25" t="s">
        <v>128</v>
      </c>
      <c r="BF367" s="25" t="s">
        <v>128</v>
      </c>
      <c r="BG367" s="25" t="s">
        <v>109</v>
      </c>
      <c r="BH367" s="25" t="s">
        <v>113</v>
      </c>
      <c r="BI367" s="23" t="s">
        <v>128</v>
      </c>
      <c r="BJ367" t="s">
        <v>1277</v>
      </c>
      <c r="BK367" s="23" t="s">
        <v>975</v>
      </c>
      <c r="BL367" s="23"/>
    </row>
    <row r="368" spans="1:64" ht="15">
      <c r="A368" s="28">
        <v>534</v>
      </c>
      <c r="B368" s="23" t="s">
        <v>976</v>
      </c>
      <c r="C368" s="28" t="s">
        <v>1744</v>
      </c>
      <c r="D368" s="27" t="s">
        <v>973</v>
      </c>
      <c r="E368" s="42" t="s">
        <v>49</v>
      </c>
      <c r="F368" s="25" t="s">
        <v>109</v>
      </c>
      <c r="G368" s="25" t="s">
        <v>109</v>
      </c>
      <c r="H368" s="25" t="s">
        <v>128</v>
      </c>
      <c r="I368" s="29" t="s">
        <v>1937</v>
      </c>
      <c r="J368" s="43" t="s">
        <v>1376</v>
      </c>
      <c r="K368" s="27" t="s">
        <v>23</v>
      </c>
      <c r="L368" s="29" t="s">
        <v>3599</v>
      </c>
      <c r="M368" s="29" t="s">
        <v>3599</v>
      </c>
      <c r="N368" s="29" t="s">
        <v>3599</v>
      </c>
      <c r="O368" s="30">
        <v>11.25</v>
      </c>
      <c r="P368" s="27" t="s">
        <v>1899</v>
      </c>
      <c r="Q368" s="31">
        <v>2</v>
      </c>
      <c r="R368" s="25" t="s">
        <v>113</v>
      </c>
      <c r="S368" s="25" t="s">
        <v>109</v>
      </c>
      <c r="T368" s="25" t="s">
        <v>113</v>
      </c>
      <c r="U368" s="25" t="s">
        <v>128</v>
      </c>
      <c r="V368" s="23" t="s">
        <v>8</v>
      </c>
      <c r="W368" s="23" t="s">
        <v>1251</v>
      </c>
      <c r="X368" s="23" t="s">
        <v>1252</v>
      </c>
      <c r="Y368" s="23" t="s">
        <v>1353</v>
      </c>
      <c r="Z368" s="23" t="s">
        <v>1291</v>
      </c>
      <c r="AA368" s="23" t="s">
        <v>107</v>
      </c>
      <c r="AB368" s="23" t="s">
        <v>345</v>
      </c>
      <c r="AC368" s="25">
        <v>-0.8</v>
      </c>
      <c r="AD368" s="32">
        <v>700000000</v>
      </c>
      <c r="AE368" s="33">
        <f>VLOOKUP(J368,Library!A:B,2,0)</f>
        <v>3</v>
      </c>
      <c r="AF368" s="33">
        <f>VLOOKUP(J368,Library!A:G,7,0)</f>
        <v>3</v>
      </c>
      <c r="AG368" s="28" t="str">
        <f>VLOOKUP(V368,Library!W:X,2,0)</f>
        <v>N/A</v>
      </c>
      <c r="AH368" s="28" t="str">
        <f>VLOOKUP(W368,Library!Y:Z,2,0)</f>
        <v>N/A</v>
      </c>
      <c r="AI368" s="28" t="str">
        <f>VLOOKUP(X368,Library!AA:AB,2,0)</f>
        <v>N/A</v>
      </c>
      <c r="AJ368" s="33">
        <f>IF(MAX(AG368,AH368,AI368)=0,VLOOKUP(I368,Library!$J:$P,7,0),MAX(AG368,AH368,AI368))</f>
        <v>7</v>
      </c>
      <c r="AK368" s="33" t="str">
        <f t="shared" si="24"/>
        <v/>
      </c>
      <c r="AL368" s="33">
        <f>VLOOKUP(AA368,Library!T:U,2,0)</f>
        <v>1</v>
      </c>
      <c r="AM368" s="34" t="e">
        <f t="shared" si="25"/>
        <v>#VALUE!</v>
      </c>
      <c r="AN368" s="33" t="e">
        <f t="shared" si="26"/>
        <v>#VALUE!</v>
      </c>
      <c r="AO368" s="28" t="s">
        <v>136</v>
      </c>
      <c r="AP368" s="25" t="s">
        <v>128</v>
      </c>
      <c r="AQ368" s="28" t="s">
        <v>3367</v>
      </c>
      <c r="AR368" s="28" t="s">
        <v>1968</v>
      </c>
      <c r="AS368" s="28" t="s">
        <v>1969</v>
      </c>
      <c r="AT368" s="23" t="s">
        <v>3370</v>
      </c>
      <c r="AU368" s="23" t="s">
        <v>35</v>
      </c>
      <c r="AV368" s="25" t="s">
        <v>109</v>
      </c>
      <c r="AW368" s="25" t="s">
        <v>128</v>
      </c>
      <c r="AX368" s="25" t="s">
        <v>128</v>
      </c>
      <c r="AY368" s="25" t="s">
        <v>128</v>
      </c>
      <c r="AZ368" s="25" t="s">
        <v>128</v>
      </c>
      <c r="BA368" s="25" t="s">
        <v>128</v>
      </c>
      <c r="BB368" s="25" t="s">
        <v>128</v>
      </c>
      <c r="BC368" s="25" t="s">
        <v>128</v>
      </c>
      <c r="BD368" s="25" t="s">
        <v>128</v>
      </c>
      <c r="BE368" s="25" t="s">
        <v>128</v>
      </c>
      <c r="BF368" s="25" t="s">
        <v>128</v>
      </c>
      <c r="BG368" s="25" t="s">
        <v>109</v>
      </c>
      <c r="BH368" s="25" t="s">
        <v>113</v>
      </c>
      <c r="BI368" s="23" t="s">
        <v>128</v>
      </c>
      <c r="BJ368" t="s">
        <v>1277</v>
      </c>
      <c r="BK368" s="23" t="s">
        <v>976</v>
      </c>
      <c r="BL368" s="23"/>
    </row>
    <row r="369" spans="1:64" ht="15">
      <c r="A369" s="28">
        <v>535</v>
      </c>
      <c r="B369" s="23" t="s">
        <v>977</v>
      </c>
      <c r="C369" s="28" t="s">
        <v>1745</v>
      </c>
      <c r="D369" s="27" t="s">
        <v>973</v>
      </c>
      <c r="E369" s="42" t="s">
        <v>113</v>
      </c>
      <c r="F369" s="25" t="s">
        <v>109</v>
      </c>
      <c r="G369" s="25" t="s">
        <v>109</v>
      </c>
      <c r="H369" s="25" t="s">
        <v>128</v>
      </c>
      <c r="I369" s="29" t="s">
        <v>1937</v>
      </c>
      <c r="J369" s="43" t="s">
        <v>1375</v>
      </c>
      <c r="K369" s="27" t="s">
        <v>23</v>
      </c>
      <c r="L369" s="29" t="s">
        <v>3599</v>
      </c>
      <c r="M369" s="29" t="s">
        <v>3599</v>
      </c>
      <c r="N369" s="29" t="s">
        <v>3599</v>
      </c>
      <c r="O369" s="30">
        <v>10.875</v>
      </c>
      <c r="P369" s="27" t="s">
        <v>1898</v>
      </c>
      <c r="Q369" s="31">
        <v>2</v>
      </c>
      <c r="R369" s="25" t="s">
        <v>113</v>
      </c>
      <c r="S369" s="25" t="s">
        <v>109</v>
      </c>
      <c r="T369" s="25" t="s">
        <v>113</v>
      </c>
      <c r="U369" s="25" t="s">
        <v>128</v>
      </c>
      <c r="V369" s="23" t="s">
        <v>8</v>
      </c>
      <c r="W369" s="23" t="s">
        <v>1251</v>
      </c>
      <c r="X369" s="23" t="s">
        <v>8</v>
      </c>
      <c r="Y369" s="23" t="s">
        <v>1301</v>
      </c>
      <c r="Z369" s="23" t="s">
        <v>113</v>
      </c>
      <c r="AA369" s="23" t="s">
        <v>107</v>
      </c>
      <c r="AB369" s="23" t="s">
        <v>113</v>
      </c>
      <c r="AC369" s="25" t="s">
        <v>113</v>
      </c>
      <c r="AD369" s="32">
        <v>200000000</v>
      </c>
      <c r="AE369" s="33">
        <f>VLOOKUP(J369,Library!A:B,2,0)</f>
        <v>3</v>
      </c>
      <c r="AF369" s="33">
        <f>VLOOKUP(J369,Library!A:G,7,0)</f>
        <v>3</v>
      </c>
      <c r="AG369" s="28" t="str">
        <f>VLOOKUP(V369,Library!W:X,2,0)</f>
        <v>N/A</v>
      </c>
      <c r="AH369" s="28" t="str">
        <f>VLOOKUP(W369,Library!Y:Z,2,0)</f>
        <v>N/A</v>
      </c>
      <c r="AI369" s="28" t="str">
        <f>VLOOKUP(X369,Library!AA:AB,2,0)</f>
        <v>N/A</v>
      </c>
      <c r="AJ369" s="33">
        <f>IF(MAX(AG369,AH369,AI369)=0,VLOOKUP(I369,Library!$J:$P,7,0),MAX(AG369,AH369,AI369))</f>
        <v>7</v>
      </c>
      <c r="AK369" s="33">
        <f t="shared" si="24"/>
        <v>5</v>
      </c>
      <c r="AL369" s="33">
        <f>VLOOKUP(AA369,Library!T:U,2,0)</f>
        <v>1</v>
      </c>
      <c r="AM369" s="34">
        <f t="shared" si="25"/>
        <v>4.0999999999999996</v>
      </c>
      <c r="AN369" s="33">
        <f t="shared" si="26"/>
        <v>5</v>
      </c>
      <c r="AO369" s="28" t="s">
        <v>136</v>
      </c>
      <c r="AP369" s="25" t="s">
        <v>128</v>
      </c>
      <c r="AQ369" s="28" t="s">
        <v>3367</v>
      </c>
      <c r="AR369" s="28" t="s">
        <v>1968</v>
      </c>
      <c r="AS369" s="28" t="s">
        <v>1969</v>
      </c>
      <c r="AT369" s="23" t="s">
        <v>3371</v>
      </c>
      <c r="AU369" s="23" t="s">
        <v>130</v>
      </c>
      <c r="AV369" s="25" t="s">
        <v>128</v>
      </c>
      <c r="AW369" s="25" t="s">
        <v>128</v>
      </c>
      <c r="AX369" s="25" t="s">
        <v>128</v>
      </c>
      <c r="AY369" s="25" t="s">
        <v>128</v>
      </c>
      <c r="AZ369" s="25" t="s">
        <v>128</v>
      </c>
      <c r="BA369" s="25" t="s">
        <v>109</v>
      </c>
      <c r="BB369" s="25" t="s">
        <v>109</v>
      </c>
      <c r="BC369" s="25" t="s">
        <v>109</v>
      </c>
      <c r="BD369" s="25" t="s">
        <v>109</v>
      </c>
      <c r="BE369" s="25" t="s">
        <v>128</v>
      </c>
      <c r="BF369" s="25" t="s">
        <v>128</v>
      </c>
      <c r="BG369" s="25" t="s">
        <v>128</v>
      </c>
      <c r="BH369" s="25" t="s">
        <v>113</v>
      </c>
      <c r="BI369" s="23" t="s">
        <v>128</v>
      </c>
      <c r="BJ369" t="s">
        <v>1277</v>
      </c>
      <c r="BK369" s="23" t="s">
        <v>977</v>
      </c>
      <c r="BL369" s="23"/>
    </row>
    <row r="370" spans="1:64" ht="15">
      <c r="A370" s="28">
        <v>536</v>
      </c>
      <c r="B370" s="23" t="s">
        <v>978</v>
      </c>
      <c r="C370" s="28" t="s">
        <v>1746</v>
      </c>
      <c r="D370" s="27" t="s">
        <v>973</v>
      </c>
      <c r="E370" s="42" t="s">
        <v>49</v>
      </c>
      <c r="F370" s="25" t="s">
        <v>109</v>
      </c>
      <c r="G370" s="25" t="s">
        <v>109</v>
      </c>
      <c r="H370" s="25" t="s">
        <v>128</v>
      </c>
      <c r="I370" s="29" t="s">
        <v>1937</v>
      </c>
      <c r="J370" s="43" t="s">
        <v>1376</v>
      </c>
      <c r="K370" s="27" t="s">
        <v>23</v>
      </c>
      <c r="L370" s="29" t="s">
        <v>3599</v>
      </c>
      <c r="M370" s="29" t="s">
        <v>3599</v>
      </c>
      <c r="N370" s="29" t="s">
        <v>3599</v>
      </c>
      <c r="O370" s="30">
        <v>11.7</v>
      </c>
      <c r="P370" s="27" t="s">
        <v>1899</v>
      </c>
      <c r="Q370" s="31">
        <v>2</v>
      </c>
      <c r="R370" s="25" t="s">
        <v>113</v>
      </c>
      <c r="S370" s="25" t="s">
        <v>109</v>
      </c>
      <c r="T370" s="25" t="s">
        <v>113</v>
      </c>
      <c r="U370" s="25" t="s">
        <v>128</v>
      </c>
      <c r="V370" s="23" t="s">
        <v>8</v>
      </c>
      <c r="W370" s="23" t="s">
        <v>1251</v>
      </c>
      <c r="X370" s="23" t="s">
        <v>1252</v>
      </c>
      <c r="Y370" s="23" t="s">
        <v>1353</v>
      </c>
      <c r="Z370" s="23" t="s">
        <v>1291</v>
      </c>
      <c r="AA370" s="23" t="s">
        <v>107</v>
      </c>
      <c r="AB370" s="23" t="s">
        <v>2912</v>
      </c>
      <c r="AC370" s="25">
        <v>-0.22739726027397261</v>
      </c>
      <c r="AD370" s="32">
        <v>1000022000</v>
      </c>
      <c r="AE370" s="33">
        <f>VLOOKUP(J370,Library!A:B,2,0)</f>
        <v>3</v>
      </c>
      <c r="AF370" s="33">
        <f>VLOOKUP(J370,Library!A:G,7,0)</f>
        <v>3</v>
      </c>
      <c r="AG370" s="28" t="str">
        <f>VLOOKUP(V370,Library!W:X,2,0)</f>
        <v>N/A</v>
      </c>
      <c r="AH370" s="28" t="str">
        <f>VLOOKUP(W370,Library!Y:Z,2,0)</f>
        <v>N/A</v>
      </c>
      <c r="AI370" s="28" t="str">
        <f>VLOOKUP(X370,Library!AA:AB,2,0)</f>
        <v>N/A</v>
      </c>
      <c r="AJ370" s="33">
        <f>IF(MAX(AG370,AH370,AI370)=0,VLOOKUP(I370,Library!$J:$P,7,0),MAX(AG370,AH370,AI370))</f>
        <v>7</v>
      </c>
      <c r="AK370" s="33" t="str">
        <f t="shared" si="24"/>
        <v/>
      </c>
      <c r="AL370" s="33">
        <f>VLOOKUP(AA370,Library!T:U,2,0)</f>
        <v>1</v>
      </c>
      <c r="AM370" s="34" t="e">
        <f t="shared" si="25"/>
        <v>#VALUE!</v>
      </c>
      <c r="AN370" s="33" t="e">
        <f t="shared" si="26"/>
        <v>#VALUE!</v>
      </c>
      <c r="AO370" s="28" t="s">
        <v>136</v>
      </c>
      <c r="AP370" s="25" t="s">
        <v>128</v>
      </c>
      <c r="AQ370" s="28" t="s">
        <v>3367</v>
      </c>
      <c r="AR370" s="28" t="s">
        <v>1968</v>
      </c>
      <c r="AS370" s="28" t="s">
        <v>1969</v>
      </c>
      <c r="AT370" s="23" t="s">
        <v>3372</v>
      </c>
      <c r="AU370" s="23" t="s">
        <v>35</v>
      </c>
      <c r="AV370" s="25" t="s">
        <v>109</v>
      </c>
      <c r="AW370" s="25" t="s">
        <v>128</v>
      </c>
      <c r="AX370" s="25" t="s">
        <v>128</v>
      </c>
      <c r="AY370" s="25" t="s">
        <v>128</v>
      </c>
      <c r="AZ370" s="25" t="s">
        <v>128</v>
      </c>
      <c r="BA370" s="25" t="s">
        <v>128</v>
      </c>
      <c r="BB370" s="25" t="s">
        <v>128</v>
      </c>
      <c r="BC370" s="25" t="s">
        <v>128</v>
      </c>
      <c r="BD370" s="25" t="s">
        <v>128</v>
      </c>
      <c r="BE370" s="25" t="s">
        <v>128</v>
      </c>
      <c r="BF370" s="25" t="s">
        <v>128</v>
      </c>
      <c r="BG370" s="25" t="s">
        <v>109</v>
      </c>
      <c r="BH370" s="25" t="s">
        <v>113</v>
      </c>
      <c r="BI370" s="23" t="s">
        <v>128</v>
      </c>
      <c r="BJ370" t="s">
        <v>1277</v>
      </c>
      <c r="BK370" s="23" t="s">
        <v>978</v>
      </c>
      <c r="BL370" s="23"/>
    </row>
    <row r="371" spans="1:64" ht="15">
      <c r="A371" s="28">
        <v>537</v>
      </c>
      <c r="B371" s="23" t="s">
        <v>980</v>
      </c>
      <c r="C371" s="28" t="s">
        <v>1747</v>
      </c>
      <c r="D371" s="27" t="s">
        <v>979</v>
      </c>
      <c r="E371" s="42" t="s">
        <v>49</v>
      </c>
      <c r="F371" s="25" t="s">
        <v>109</v>
      </c>
      <c r="G371" s="25" t="s">
        <v>109</v>
      </c>
      <c r="H371" s="25" t="s">
        <v>128</v>
      </c>
      <c r="I371" s="29" t="s">
        <v>2510</v>
      </c>
      <c r="J371" s="43" t="s">
        <v>1376</v>
      </c>
      <c r="K371" s="27" t="s">
        <v>23</v>
      </c>
      <c r="L371" s="29">
        <v>5.1379999999999999</v>
      </c>
      <c r="M371" s="29">
        <v>6.1130000000000004</v>
      </c>
      <c r="N371" s="29">
        <v>96.106657942090621</v>
      </c>
      <c r="O371" s="30">
        <v>5.875</v>
      </c>
      <c r="P371" s="27" t="s">
        <v>1899</v>
      </c>
      <c r="Q371" s="31">
        <v>2</v>
      </c>
      <c r="R371" s="25" t="s">
        <v>113</v>
      </c>
      <c r="S371" s="25" t="s">
        <v>109</v>
      </c>
      <c r="T371" s="25" t="s">
        <v>113</v>
      </c>
      <c r="U371" s="25" t="s">
        <v>128</v>
      </c>
      <c r="V371" s="23" t="s">
        <v>8</v>
      </c>
      <c r="W371" s="23" t="s">
        <v>8</v>
      </c>
      <c r="X371" s="23" t="s">
        <v>1252</v>
      </c>
      <c r="Y371" s="23" t="s">
        <v>1353</v>
      </c>
      <c r="Z371" s="23" t="s">
        <v>1291</v>
      </c>
      <c r="AA371" s="23" t="s">
        <v>107</v>
      </c>
      <c r="AB371" s="23" t="s">
        <v>2913</v>
      </c>
      <c r="AC371" s="25">
        <v>-1.2301369863013698</v>
      </c>
      <c r="AD371" s="32">
        <v>625000000</v>
      </c>
      <c r="AE371" s="33">
        <f>VLOOKUP(J371,Library!A:B,2,0)</f>
        <v>3</v>
      </c>
      <c r="AF371" s="33">
        <f>VLOOKUP(J371,Library!A:G,7,0)</f>
        <v>3</v>
      </c>
      <c r="AG371" s="28" t="str">
        <f>VLOOKUP(V371,Library!W:X,2,0)</f>
        <v>N/A</v>
      </c>
      <c r="AH371" s="28" t="str">
        <f>VLOOKUP(W371,Library!Y:Z,2,0)</f>
        <v>N/A</v>
      </c>
      <c r="AI371" s="28" t="str">
        <f>VLOOKUP(X371,Library!AA:AB,2,0)</f>
        <v>N/A</v>
      </c>
      <c r="AJ371" s="33">
        <f>IF(MAX(AG371,AH371,AI371)=0,VLOOKUP(I371,Library!$J:$P,7,0),MAX(AG371,AH371,AI371))</f>
        <v>7</v>
      </c>
      <c r="AK371" s="33" t="str">
        <f t="shared" si="24"/>
        <v/>
      </c>
      <c r="AL371" s="33">
        <f>VLOOKUP(AA371,Library!T:U,2,0)</f>
        <v>1</v>
      </c>
      <c r="AM371" s="34" t="e">
        <f t="shared" si="25"/>
        <v>#VALUE!</v>
      </c>
      <c r="AN371" s="33" t="e">
        <f t="shared" si="26"/>
        <v>#VALUE!</v>
      </c>
      <c r="AO371" s="28" t="s">
        <v>136</v>
      </c>
      <c r="AP371" s="25" t="s">
        <v>128</v>
      </c>
      <c r="AQ371" s="28" t="s">
        <v>3373</v>
      </c>
      <c r="AR371" s="28" t="s">
        <v>3374</v>
      </c>
      <c r="AS371" s="28" t="s">
        <v>2347</v>
      </c>
      <c r="AT371" s="23" t="s">
        <v>3375</v>
      </c>
      <c r="AU371" s="23" t="s">
        <v>35</v>
      </c>
      <c r="AV371" s="25" t="s">
        <v>109</v>
      </c>
      <c r="AW371" s="25" t="s">
        <v>128</v>
      </c>
      <c r="AX371" s="25" t="s">
        <v>128</v>
      </c>
      <c r="AY371" s="25" t="s">
        <v>128</v>
      </c>
      <c r="AZ371" s="25" t="s">
        <v>128</v>
      </c>
      <c r="BA371" s="25" t="s">
        <v>128</v>
      </c>
      <c r="BB371" s="25" t="s">
        <v>128</v>
      </c>
      <c r="BC371" s="25" t="s">
        <v>128</v>
      </c>
      <c r="BD371" s="25" t="s">
        <v>128</v>
      </c>
      <c r="BE371" s="25" t="s">
        <v>128</v>
      </c>
      <c r="BF371" s="25" t="s">
        <v>128</v>
      </c>
      <c r="BG371" s="25" t="s">
        <v>109</v>
      </c>
      <c r="BH371" s="25" t="s">
        <v>113</v>
      </c>
      <c r="BI371" s="23" t="s">
        <v>128</v>
      </c>
      <c r="BJ371" t="s">
        <v>1277</v>
      </c>
      <c r="BK371" s="23" t="s">
        <v>980</v>
      </c>
      <c r="BL371" s="23"/>
    </row>
    <row r="372" spans="1:64" ht="15">
      <c r="A372" s="28">
        <v>538</v>
      </c>
      <c r="B372" s="23" t="s">
        <v>981</v>
      </c>
      <c r="C372" s="28" t="s">
        <v>1748</v>
      </c>
      <c r="D372" s="27" t="s">
        <v>979</v>
      </c>
      <c r="E372" s="42" t="s">
        <v>49</v>
      </c>
      <c r="F372" s="25" t="s">
        <v>109</v>
      </c>
      <c r="G372" s="25" t="s">
        <v>109</v>
      </c>
      <c r="H372" s="25" t="s">
        <v>128</v>
      </c>
      <c r="I372" s="29" t="s">
        <v>2510</v>
      </c>
      <c r="J372" s="43" t="s">
        <v>1376</v>
      </c>
      <c r="K372" s="27" t="s">
        <v>23</v>
      </c>
      <c r="L372" s="29">
        <v>5</v>
      </c>
      <c r="M372" s="29">
        <v>5.75</v>
      </c>
      <c r="N372" s="29">
        <v>103.47826086956519</v>
      </c>
      <c r="O372" s="30">
        <v>5.95</v>
      </c>
      <c r="P372" s="27" t="s">
        <v>1899</v>
      </c>
      <c r="Q372" s="31">
        <v>2</v>
      </c>
      <c r="R372" s="25" t="s">
        <v>113</v>
      </c>
      <c r="S372" s="25" t="s">
        <v>109</v>
      </c>
      <c r="T372" s="25" t="s">
        <v>113</v>
      </c>
      <c r="U372" s="25" t="s">
        <v>128</v>
      </c>
      <c r="V372" s="23" t="s">
        <v>8</v>
      </c>
      <c r="W372" s="23" t="s">
        <v>8</v>
      </c>
      <c r="X372" s="23" t="s">
        <v>1252</v>
      </c>
      <c r="Y372" s="23" t="s">
        <v>1353</v>
      </c>
      <c r="Z372" s="23" t="s">
        <v>1291</v>
      </c>
      <c r="AA372" s="23" t="s">
        <v>107</v>
      </c>
      <c r="AB372" s="23" t="s">
        <v>2914</v>
      </c>
      <c r="AC372" s="25">
        <v>-0.48219178082191783</v>
      </c>
      <c r="AD372" s="32">
        <v>300000000</v>
      </c>
      <c r="AE372" s="33">
        <f>VLOOKUP(J372,Library!A:B,2,0)</f>
        <v>3</v>
      </c>
      <c r="AF372" s="33">
        <f>VLOOKUP(J372,Library!A:G,7,0)</f>
        <v>3</v>
      </c>
      <c r="AG372" s="28" t="str">
        <f>VLOOKUP(V372,Library!W:X,2,0)</f>
        <v>N/A</v>
      </c>
      <c r="AH372" s="28" t="str">
        <f>VLOOKUP(W372,Library!Y:Z,2,0)</f>
        <v>N/A</v>
      </c>
      <c r="AI372" s="28" t="str">
        <f>VLOOKUP(X372,Library!AA:AB,2,0)</f>
        <v>N/A</v>
      </c>
      <c r="AJ372" s="33">
        <f>IF(MAX(AG372,AH372,AI372)=0,VLOOKUP(I372,Library!$J:$P,7,0),MAX(AG372,AH372,AI372))</f>
        <v>7</v>
      </c>
      <c r="AK372" s="33" t="str">
        <f t="shared" si="24"/>
        <v/>
      </c>
      <c r="AL372" s="33">
        <f>VLOOKUP(AA372,Library!T:U,2,0)</f>
        <v>1</v>
      </c>
      <c r="AM372" s="34" t="e">
        <f t="shared" si="25"/>
        <v>#VALUE!</v>
      </c>
      <c r="AN372" s="33" t="e">
        <f t="shared" si="26"/>
        <v>#VALUE!</v>
      </c>
      <c r="AO372" s="28" t="s">
        <v>136</v>
      </c>
      <c r="AP372" s="25" t="s">
        <v>128</v>
      </c>
      <c r="AQ372" s="28" t="s">
        <v>3373</v>
      </c>
      <c r="AR372" s="28" t="s">
        <v>3374</v>
      </c>
      <c r="AS372" s="28" t="s">
        <v>2347</v>
      </c>
      <c r="AT372" s="23" t="s">
        <v>3376</v>
      </c>
      <c r="AU372" s="23" t="s">
        <v>35</v>
      </c>
      <c r="AV372" s="25" t="s">
        <v>109</v>
      </c>
      <c r="AW372" s="25" t="s">
        <v>128</v>
      </c>
      <c r="AX372" s="25" t="s">
        <v>128</v>
      </c>
      <c r="AY372" s="25" t="s">
        <v>128</v>
      </c>
      <c r="AZ372" s="25" t="s">
        <v>128</v>
      </c>
      <c r="BA372" s="25" t="s">
        <v>128</v>
      </c>
      <c r="BB372" s="25" t="s">
        <v>128</v>
      </c>
      <c r="BC372" s="25" t="s">
        <v>128</v>
      </c>
      <c r="BD372" s="25" t="s">
        <v>128</v>
      </c>
      <c r="BE372" s="25" t="s">
        <v>128</v>
      </c>
      <c r="BF372" s="25" t="s">
        <v>128</v>
      </c>
      <c r="BG372" s="25" t="s">
        <v>109</v>
      </c>
      <c r="BH372" s="25" t="s">
        <v>113</v>
      </c>
      <c r="BI372" s="23" t="s">
        <v>128</v>
      </c>
      <c r="BJ372" t="s">
        <v>1277</v>
      </c>
      <c r="BK372" s="23" t="s">
        <v>981</v>
      </c>
      <c r="BL372" s="23"/>
    </row>
    <row r="373" spans="1:64" ht="15">
      <c r="A373" s="28">
        <v>539</v>
      </c>
      <c r="B373" s="23" t="s">
        <v>982</v>
      </c>
      <c r="C373" s="28" t="s">
        <v>1749</v>
      </c>
      <c r="D373" s="27" t="s">
        <v>979</v>
      </c>
      <c r="E373" s="42" t="s">
        <v>49</v>
      </c>
      <c r="F373" s="25" t="s">
        <v>109</v>
      </c>
      <c r="G373" s="25" t="s">
        <v>109</v>
      </c>
      <c r="H373" s="25" t="s">
        <v>128</v>
      </c>
      <c r="I373" s="29" t="s">
        <v>2510</v>
      </c>
      <c r="J373" s="43" t="s">
        <v>1376</v>
      </c>
      <c r="K373" s="27" t="s">
        <v>23</v>
      </c>
      <c r="L373" s="29">
        <v>4.9589999999999996</v>
      </c>
      <c r="M373" s="29">
        <v>6.0369999999999999</v>
      </c>
      <c r="N373" s="29">
        <v>705.23155510407207</v>
      </c>
      <c r="O373" s="30">
        <v>7.4</v>
      </c>
      <c r="P373" s="27" t="s">
        <v>1899</v>
      </c>
      <c r="Q373" s="31">
        <v>2</v>
      </c>
      <c r="R373" s="25" t="s">
        <v>3053</v>
      </c>
      <c r="S373" s="25" t="s">
        <v>109</v>
      </c>
      <c r="T373" s="25" t="s">
        <v>4418</v>
      </c>
      <c r="U373" s="25" t="s">
        <v>128</v>
      </c>
      <c r="V373" s="23" t="s">
        <v>8</v>
      </c>
      <c r="W373" s="23" t="s">
        <v>8</v>
      </c>
      <c r="X373" s="23" t="s">
        <v>1252</v>
      </c>
      <c r="Y373" s="23" t="s">
        <v>1353</v>
      </c>
      <c r="Z373" s="23" t="s">
        <v>1291</v>
      </c>
      <c r="AA373" s="23" t="s">
        <v>107</v>
      </c>
      <c r="AB373" s="23" t="s">
        <v>2915</v>
      </c>
      <c r="AC373" s="25">
        <v>0.9452054794520548</v>
      </c>
      <c r="AD373" s="32">
        <v>300000000</v>
      </c>
      <c r="AE373" s="33">
        <f>VLOOKUP(J373,Library!A:B,2,0)</f>
        <v>3</v>
      </c>
      <c r="AF373" s="33">
        <f>VLOOKUP(J373,Library!A:G,7,0)</f>
        <v>3</v>
      </c>
      <c r="AG373" s="28" t="str">
        <f>VLOOKUP(V373,Library!W:X,2,0)</f>
        <v>N/A</v>
      </c>
      <c r="AH373" s="28" t="str">
        <f>VLOOKUP(W373,Library!Y:Z,2,0)</f>
        <v>N/A</v>
      </c>
      <c r="AI373" s="28" t="str">
        <f>VLOOKUP(X373,Library!AA:AB,2,0)</f>
        <v>N/A</v>
      </c>
      <c r="AJ373" s="33">
        <f>IF(MAX(AG373,AH373,AI373)=0,VLOOKUP(I373,Library!$J:$P,7,0),MAX(AG373,AH373,AI373))</f>
        <v>7</v>
      </c>
      <c r="AK373" s="33">
        <f t="shared" si="24"/>
        <v>2</v>
      </c>
      <c r="AL373" s="33">
        <f>VLOOKUP(AA373,Library!T:U,2,0)</f>
        <v>1</v>
      </c>
      <c r="AM373" s="34">
        <f t="shared" si="25"/>
        <v>3.8</v>
      </c>
      <c r="AN373" s="33">
        <f t="shared" si="26"/>
        <v>5</v>
      </c>
      <c r="AO373" s="28" t="s">
        <v>136</v>
      </c>
      <c r="AP373" s="25" t="s">
        <v>128</v>
      </c>
      <c r="AQ373" s="28" t="s">
        <v>3373</v>
      </c>
      <c r="AR373" s="28" t="s">
        <v>3374</v>
      </c>
      <c r="AS373" s="28" t="s">
        <v>2347</v>
      </c>
      <c r="AT373" s="23" t="s">
        <v>3377</v>
      </c>
      <c r="AU373" s="23" t="s">
        <v>35</v>
      </c>
      <c r="AV373" s="25" t="s">
        <v>109</v>
      </c>
      <c r="AW373" s="25" t="s">
        <v>128</v>
      </c>
      <c r="AX373" s="25" t="s">
        <v>128</v>
      </c>
      <c r="AY373" s="25" t="s">
        <v>128</v>
      </c>
      <c r="AZ373" s="25" t="s">
        <v>128</v>
      </c>
      <c r="BA373" s="25" t="s">
        <v>128</v>
      </c>
      <c r="BB373" s="25" t="s">
        <v>128</v>
      </c>
      <c r="BC373" s="25" t="s">
        <v>128</v>
      </c>
      <c r="BD373" s="25" t="s">
        <v>128</v>
      </c>
      <c r="BE373" s="25" t="s">
        <v>128</v>
      </c>
      <c r="BF373" s="25" t="s">
        <v>128</v>
      </c>
      <c r="BG373" s="25" t="s">
        <v>109</v>
      </c>
      <c r="BH373" s="25" t="s">
        <v>113</v>
      </c>
      <c r="BI373" s="23" t="s">
        <v>128</v>
      </c>
      <c r="BJ373" t="s">
        <v>1277</v>
      </c>
      <c r="BK373" s="23" t="s">
        <v>982</v>
      </c>
      <c r="BL373" s="23"/>
    </row>
    <row r="374" spans="1:64" ht="15">
      <c r="A374" s="28">
        <v>540</v>
      </c>
      <c r="B374" s="23" t="s">
        <v>983</v>
      </c>
      <c r="C374" s="28" t="s">
        <v>1750</v>
      </c>
      <c r="D374" s="27" t="s">
        <v>979</v>
      </c>
      <c r="E374" s="42" t="s">
        <v>49</v>
      </c>
      <c r="F374" s="25" t="s">
        <v>109</v>
      </c>
      <c r="G374" s="25" t="s">
        <v>109</v>
      </c>
      <c r="H374" s="25" t="s">
        <v>128</v>
      </c>
      <c r="I374" s="29" t="s">
        <v>2510</v>
      </c>
      <c r="J374" s="43" t="s">
        <v>1376</v>
      </c>
      <c r="K374" s="27" t="s">
        <v>23</v>
      </c>
      <c r="L374" s="29">
        <v>4.976</v>
      </c>
      <c r="M374" s="29">
        <v>5.7770000000000001</v>
      </c>
      <c r="N374" s="29">
        <v>65240.090012116947</v>
      </c>
      <c r="O374" s="30">
        <v>6.3</v>
      </c>
      <c r="P374" s="27" t="s">
        <v>1899</v>
      </c>
      <c r="Q374" s="31">
        <v>2</v>
      </c>
      <c r="R374" s="25" t="s">
        <v>2874</v>
      </c>
      <c r="S374" s="25" t="s">
        <v>109</v>
      </c>
      <c r="T374" s="25" t="s">
        <v>113</v>
      </c>
      <c r="U374" s="25" t="s">
        <v>128</v>
      </c>
      <c r="V374" s="23" t="s">
        <v>8</v>
      </c>
      <c r="W374" s="23" t="s">
        <v>8</v>
      </c>
      <c r="X374" s="23" t="s">
        <v>1252</v>
      </c>
      <c r="Y374" s="23" t="s">
        <v>1353</v>
      </c>
      <c r="Z374" s="23" t="s">
        <v>1291</v>
      </c>
      <c r="AA374" s="23" t="s">
        <v>107</v>
      </c>
      <c r="AB374" s="23" t="s">
        <v>2874</v>
      </c>
      <c r="AC374" s="25">
        <v>3.0136986301369864E-2</v>
      </c>
      <c r="AD374" s="32">
        <v>400000000</v>
      </c>
      <c r="AE374" s="33">
        <f>VLOOKUP(J374,Library!A:B,2,0)</f>
        <v>3</v>
      </c>
      <c r="AF374" s="33">
        <f>VLOOKUP(J374,Library!A:G,7,0)</f>
        <v>3</v>
      </c>
      <c r="AG374" s="28" t="str">
        <f>VLOOKUP(V374,Library!W:X,2,0)</f>
        <v>N/A</v>
      </c>
      <c r="AH374" s="28" t="str">
        <f>VLOOKUP(W374,Library!Y:Z,2,0)</f>
        <v>N/A</v>
      </c>
      <c r="AI374" s="28" t="str">
        <f>VLOOKUP(X374,Library!AA:AB,2,0)</f>
        <v>N/A</v>
      </c>
      <c r="AJ374" s="33">
        <f>IF(MAX(AG374,AH374,AI374)=0,VLOOKUP(I374,Library!$J:$P,7,0),MAX(AG374,AH374,AI374))</f>
        <v>7</v>
      </c>
      <c r="AK374" s="33">
        <f t="shared" si="24"/>
        <v>2</v>
      </c>
      <c r="AL374" s="33">
        <f>VLOOKUP(AA374,Library!T:U,2,0)</f>
        <v>1</v>
      </c>
      <c r="AM374" s="34">
        <f t="shared" si="25"/>
        <v>3.8</v>
      </c>
      <c r="AN374" s="33">
        <f t="shared" si="26"/>
        <v>5</v>
      </c>
      <c r="AO374" s="28" t="s">
        <v>136</v>
      </c>
      <c r="AP374" s="25" t="s">
        <v>128</v>
      </c>
      <c r="AQ374" s="28" t="s">
        <v>3373</v>
      </c>
      <c r="AR374" s="28" t="s">
        <v>3374</v>
      </c>
      <c r="AS374" s="28" t="s">
        <v>2347</v>
      </c>
      <c r="AT374" s="23" t="s">
        <v>3378</v>
      </c>
      <c r="AU374" s="23" t="s">
        <v>35</v>
      </c>
      <c r="AV374" s="25" t="s">
        <v>109</v>
      </c>
      <c r="AW374" s="25" t="s">
        <v>128</v>
      </c>
      <c r="AX374" s="25" t="s">
        <v>128</v>
      </c>
      <c r="AY374" s="25" t="s">
        <v>128</v>
      </c>
      <c r="AZ374" s="25" t="s">
        <v>128</v>
      </c>
      <c r="BA374" s="25" t="s">
        <v>128</v>
      </c>
      <c r="BB374" s="25" t="s">
        <v>128</v>
      </c>
      <c r="BC374" s="25" t="s">
        <v>128</v>
      </c>
      <c r="BD374" s="25" t="s">
        <v>128</v>
      </c>
      <c r="BE374" s="25" t="s">
        <v>128</v>
      </c>
      <c r="BF374" s="25" t="s">
        <v>128</v>
      </c>
      <c r="BG374" s="25" t="s">
        <v>109</v>
      </c>
      <c r="BH374" s="25" t="s">
        <v>113</v>
      </c>
      <c r="BI374" s="23" t="s">
        <v>128</v>
      </c>
      <c r="BJ374" t="s">
        <v>1277</v>
      </c>
      <c r="BK374" s="23" t="s">
        <v>983</v>
      </c>
      <c r="BL374" s="23"/>
    </row>
    <row r="375" spans="1:64" ht="15">
      <c r="A375" s="28">
        <v>541</v>
      </c>
      <c r="B375" s="23" t="s">
        <v>984</v>
      </c>
      <c r="C375" s="28" t="s">
        <v>1751</v>
      </c>
      <c r="D375" s="27" t="s">
        <v>979</v>
      </c>
      <c r="E375" s="42" t="s">
        <v>49</v>
      </c>
      <c r="F375" s="25" t="s">
        <v>109</v>
      </c>
      <c r="G375" s="25" t="s">
        <v>109</v>
      </c>
      <c r="H375" s="25" t="s">
        <v>128</v>
      </c>
      <c r="I375" s="29" t="s">
        <v>2510</v>
      </c>
      <c r="J375" s="43" t="s">
        <v>1376</v>
      </c>
      <c r="K375" s="27" t="s">
        <v>23</v>
      </c>
      <c r="L375" s="29">
        <v>4.9660000000000002</v>
      </c>
      <c r="M375" s="29">
        <v>5.9</v>
      </c>
      <c r="N375" s="29">
        <v>2803.6378324598013</v>
      </c>
      <c r="O375" s="30">
        <v>6</v>
      </c>
      <c r="P375" s="27" t="s">
        <v>1899</v>
      </c>
      <c r="Q375" s="31">
        <v>2</v>
      </c>
      <c r="R375" s="25" t="s">
        <v>4438</v>
      </c>
      <c r="S375" s="25" t="s">
        <v>109</v>
      </c>
      <c r="T375" s="25" t="s">
        <v>4418</v>
      </c>
      <c r="U375" s="25" t="s">
        <v>128</v>
      </c>
      <c r="V375" s="23" t="s">
        <v>8</v>
      </c>
      <c r="W375" s="23" t="s">
        <v>8</v>
      </c>
      <c r="X375" s="23" t="s">
        <v>1252</v>
      </c>
      <c r="Y375" s="23" t="s">
        <v>1353</v>
      </c>
      <c r="Z375" s="23" t="s">
        <v>1291</v>
      </c>
      <c r="AA375" s="23" t="s">
        <v>107</v>
      </c>
      <c r="AB375" s="23" t="s">
        <v>2916</v>
      </c>
      <c r="AC375" s="25">
        <v>0.52876712328767128</v>
      </c>
      <c r="AD375" s="32">
        <v>378000000</v>
      </c>
      <c r="AE375" s="33">
        <f>VLOOKUP(J375,Library!A:B,2,0)</f>
        <v>3</v>
      </c>
      <c r="AF375" s="33">
        <f>VLOOKUP(J375,Library!A:G,7,0)</f>
        <v>3</v>
      </c>
      <c r="AG375" s="28" t="str">
        <f>VLOOKUP(V375,Library!W:X,2,0)</f>
        <v>N/A</v>
      </c>
      <c r="AH375" s="28" t="str">
        <f>VLOOKUP(W375,Library!Y:Z,2,0)</f>
        <v>N/A</v>
      </c>
      <c r="AI375" s="28" t="str">
        <f>VLOOKUP(X375,Library!AA:AB,2,0)</f>
        <v>N/A</v>
      </c>
      <c r="AJ375" s="33">
        <f>IF(MAX(AG375,AH375,AI375)=0,VLOOKUP(I375,Library!$J:$P,7,0),MAX(AG375,AH375,AI375))</f>
        <v>7</v>
      </c>
      <c r="AK375" s="33">
        <f t="shared" si="24"/>
        <v>2</v>
      </c>
      <c r="AL375" s="33">
        <f>VLOOKUP(AA375,Library!T:U,2,0)</f>
        <v>1</v>
      </c>
      <c r="AM375" s="34">
        <f t="shared" si="25"/>
        <v>3.8</v>
      </c>
      <c r="AN375" s="33">
        <f t="shared" si="26"/>
        <v>5</v>
      </c>
      <c r="AO375" s="28" t="s">
        <v>127</v>
      </c>
      <c r="AP375" s="25" t="s">
        <v>128</v>
      </c>
      <c r="AQ375" s="28" t="s">
        <v>3373</v>
      </c>
      <c r="AR375" s="28" t="s">
        <v>3374</v>
      </c>
      <c r="AS375" s="28" t="s">
        <v>2347</v>
      </c>
      <c r="AT375" s="23" t="s">
        <v>2999</v>
      </c>
      <c r="AU375" s="23" t="s">
        <v>35</v>
      </c>
      <c r="AV375" s="25" t="s">
        <v>109</v>
      </c>
      <c r="AW375" s="25" t="s">
        <v>128</v>
      </c>
      <c r="AX375" s="25" t="s">
        <v>128</v>
      </c>
      <c r="AY375" s="25" t="s">
        <v>128</v>
      </c>
      <c r="AZ375" s="25" t="s">
        <v>128</v>
      </c>
      <c r="BA375" s="25" t="s">
        <v>128</v>
      </c>
      <c r="BB375" s="25" t="s">
        <v>128</v>
      </c>
      <c r="BC375" s="25" t="s">
        <v>128</v>
      </c>
      <c r="BD375" s="25" t="s">
        <v>128</v>
      </c>
      <c r="BE375" s="25" t="s">
        <v>128</v>
      </c>
      <c r="BF375" s="25" t="s">
        <v>128</v>
      </c>
      <c r="BG375" s="25" t="s">
        <v>109</v>
      </c>
      <c r="BH375" s="25" t="s">
        <v>113</v>
      </c>
      <c r="BI375" s="23" t="s">
        <v>128</v>
      </c>
      <c r="BJ375" t="s">
        <v>1277</v>
      </c>
      <c r="BK375" s="23" t="s">
        <v>984</v>
      </c>
      <c r="BL375" s="23"/>
    </row>
    <row r="376" spans="1:64" ht="15">
      <c r="A376" s="28">
        <v>542</v>
      </c>
      <c r="B376" s="23" t="s">
        <v>985</v>
      </c>
      <c r="C376" s="28" t="s">
        <v>1752</v>
      </c>
      <c r="D376" s="27" t="s">
        <v>979</v>
      </c>
      <c r="E376" s="42" t="s">
        <v>49</v>
      </c>
      <c r="F376" s="25" t="s">
        <v>109</v>
      </c>
      <c r="G376" s="25" t="s">
        <v>109</v>
      </c>
      <c r="H376" s="25" t="s">
        <v>128</v>
      </c>
      <c r="I376" s="29" t="s">
        <v>2510</v>
      </c>
      <c r="J376" s="43" t="s">
        <v>1376</v>
      </c>
      <c r="K376" s="27" t="s">
        <v>23</v>
      </c>
      <c r="L376" s="29">
        <v>5</v>
      </c>
      <c r="M376" s="29">
        <v>6</v>
      </c>
      <c r="N376" s="29">
        <v>131.25</v>
      </c>
      <c r="O376" s="30">
        <v>7.875</v>
      </c>
      <c r="P376" s="27" t="s">
        <v>1899</v>
      </c>
      <c r="Q376" s="31">
        <v>2</v>
      </c>
      <c r="R376" s="25" t="s">
        <v>113</v>
      </c>
      <c r="S376" s="25" t="s">
        <v>109</v>
      </c>
      <c r="T376" s="25" t="s">
        <v>113</v>
      </c>
      <c r="U376" s="25" t="s">
        <v>128</v>
      </c>
      <c r="V376" s="23" t="s">
        <v>8</v>
      </c>
      <c r="W376" s="23" t="s">
        <v>8</v>
      </c>
      <c r="X376" s="23" t="s">
        <v>8</v>
      </c>
      <c r="Y376" s="23" t="s">
        <v>1353</v>
      </c>
      <c r="Z376" s="23" t="s">
        <v>1291</v>
      </c>
      <c r="AA376" s="23" t="s">
        <v>107</v>
      </c>
      <c r="AB376" s="23" t="s">
        <v>2917</v>
      </c>
      <c r="AC376" s="25">
        <v>-1.4273972602739726</v>
      </c>
      <c r="AD376" s="32">
        <v>636469000</v>
      </c>
      <c r="AE376" s="33">
        <f>VLOOKUP(J376,Library!A:B,2,0)</f>
        <v>3</v>
      </c>
      <c r="AF376" s="33">
        <f>VLOOKUP(J376,Library!A:G,7,0)</f>
        <v>3</v>
      </c>
      <c r="AG376" s="28" t="str">
        <f>VLOOKUP(V376,Library!W:X,2,0)</f>
        <v>N/A</v>
      </c>
      <c r="AH376" s="28" t="str">
        <f>VLOOKUP(W376,Library!Y:Z,2,0)</f>
        <v>N/A</v>
      </c>
      <c r="AI376" s="28" t="str">
        <f>VLOOKUP(X376,Library!AA:AB,2,0)</f>
        <v>N/A</v>
      </c>
      <c r="AJ376" s="33">
        <f>IF(MAX(AG376,AH376,AI376)=0,VLOOKUP(I376,Library!$J:$P,7,0),MAX(AG376,AH376,AI376))</f>
        <v>7</v>
      </c>
      <c r="AK376" s="33" t="str">
        <f t="shared" si="24"/>
        <v/>
      </c>
      <c r="AL376" s="33">
        <f>VLOOKUP(AA376,Library!T:U,2,0)</f>
        <v>1</v>
      </c>
      <c r="AM376" s="34" t="e">
        <f t="shared" si="25"/>
        <v>#VALUE!</v>
      </c>
      <c r="AN376" s="33" t="e">
        <f t="shared" si="26"/>
        <v>#VALUE!</v>
      </c>
      <c r="AO376" s="28" t="s">
        <v>173</v>
      </c>
      <c r="AP376" s="25" t="s">
        <v>128</v>
      </c>
      <c r="AQ376" s="28" t="s">
        <v>3373</v>
      </c>
      <c r="AR376" s="28" t="s">
        <v>3374</v>
      </c>
      <c r="AS376" s="28" t="s">
        <v>2347</v>
      </c>
      <c r="AT376" s="23" t="s">
        <v>3299</v>
      </c>
      <c r="AU376" s="23" t="s">
        <v>3309</v>
      </c>
      <c r="AV376" s="25" t="s">
        <v>109</v>
      </c>
      <c r="AW376" s="25" t="s">
        <v>128</v>
      </c>
      <c r="AX376" s="25" t="s">
        <v>128</v>
      </c>
      <c r="AY376" s="25" t="s">
        <v>128</v>
      </c>
      <c r="AZ376" s="25" t="s">
        <v>128</v>
      </c>
      <c r="BA376" s="25" t="s">
        <v>128</v>
      </c>
      <c r="BB376" s="25" t="s">
        <v>128</v>
      </c>
      <c r="BC376" s="25" t="s">
        <v>128</v>
      </c>
      <c r="BD376" s="25" t="s">
        <v>128</v>
      </c>
      <c r="BE376" s="25" t="s">
        <v>128</v>
      </c>
      <c r="BF376" s="25" t="s">
        <v>128</v>
      </c>
      <c r="BG376" s="25" t="s">
        <v>109</v>
      </c>
      <c r="BH376" s="25" t="s">
        <v>113</v>
      </c>
      <c r="BI376" s="23" t="s">
        <v>128</v>
      </c>
      <c r="BJ376" t="s">
        <v>1277</v>
      </c>
      <c r="BK376" s="23" t="s">
        <v>985</v>
      </c>
      <c r="BL376" s="23"/>
    </row>
    <row r="377" spans="1:64" ht="15">
      <c r="A377" s="28">
        <v>543</v>
      </c>
      <c r="B377" s="23" t="s">
        <v>986</v>
      </c>
      <c r="C377" s="28" t="s">
        <v>1753</v>
      </c>
      <c r="D377" s="27" t="s">
        <v>987</v>
      </c>
      <c r="E377" s="42" t="s">
        <v>113</v>
      </c>
      <c r="F377" s="25" t="s">
        <v>128</v>
      </c>
      <c r="G377" s="25" t="s">
        <v>128</v>
      </c>
      <c r="H377" s="25" t="s">
        <v>128</v>
      </c>
      <c r="I377" s="29" t="s">
        <v>2511</v>
      </c>
      <c r="J377" s="43" t="s">
        <v>15</v>
      </c>
      <c r="K377" s="27" t="s">
        <v>23</v>
      </c>
      <c r="L377" s="29">
        <v>94.796999999999997</v>
      </c>
      <c r="M377" s="29">
        <v>95.034999999999997</v>
      </c>
      <c r="N377" s="29">
        <v>7.812329430229747</v>
      </c>
      <c r="O377" s="30">
        <v>3.375</v>
      </c>
      <c r="P377" s="27" t="s">
        <v>106</v>
      </c>
      <c r="Q377" s="31">
        <v>2</v>
      </c>
      <c r="R377" s="25" t="s">
        <v>4439</v>
      </c>
      <c r="S377" s="25" t="s">
        <v>128</v>
      </c>
      <c r="T377" s="25" t="s">
        <v>4374</v>
      </c>
      <c r="U377" s="25" t="s">
        <v>128</v>
      </c>
      <c r="V377" s="23" t="s">
        <v>1236</v>
      </c>
      <c r="W377" s="23" t="s">
        <v>1237</v>
      </c>
      <c r="X377" s="23" t="s">
        <v>1234</v>
      </c>
      <c r="Y377" s="23" t="s">
        <v>1301</v>
      </c>
      <c r="Z377" s="23" t="s">
        <v>113</v>
      </c>
      <c r="AA377" s="23" t="s">
        <v>107</v>
      </c>
      <c r="AB377" s="23" t="s">
        <v>2918</v>
      </c>
      <c r="AC377" s="25">
        <v>1.1917808219178083</v>
      </c>
      <c r="AD377" s="32">
        <v>250000000</v>
      </c>
      <c r="AE377" s="33">
        <f>VLOOKUP(J377,Library!A:B,2,0)</f>
        <v>3</v>
      </c>
      <c r="AF377" s="33">
        <f>VLOOKUP(J377,Library!A:G,7,0)</f>
        <v>3</v>
      </c>
      <c r="AG377" s="28">
        <f>VLOOKUP(V377,Library!W:X,2,0)</f>
        <v>6</v>
      </c>
      <c r="AH377" s="28">
        <f>VLOOKUP(W377,Library!Y:Z,2,0)</f>
        <v>6</v>
      </c>
      <c r="AI377" s="28">
        <f>VLOOKUP(X377,Library!AA:AB,2,0)</f>
        <v>5</v>
      </c>
      <c r="AJ377" s="33">
        <f>IF(MAX(AG377,AH377,AI377)=0,VLOOKUP(I377,Library!$J:$P,7,0),MAX(AG377,AH377,AI377))</f>
        <v>6</v>
      </c>
      <c r="AK377" s="33">
        <f t="shared" si="24"/>
        <v>3</v>
      </c>
      <c r="AL377" s="33">
        <f>VLOOKUP(AA377,Library!T:U,2,0)</f>
        <v>1</v>
      </c>
      <c r="AM377" s="34">
        <f t="shared" si="25"/>
        <v>3.6499999999999995</v>
      </c>
      <c r="AN377" s="33">
        <f t="shared" si="26"/>
        <v>4</v>
      </c>
      <c r="AO377" s="28" t="s">
        <v>136</v>
      </c>
      <c r="AP377" s="25" t="s">
        <v>128</v>
      </c>
      <c r="AQ377" s="28" t="s">
        <v>3379</v>
      </c>
      <c r="AR377" s="28" t="s">
        <v>3380</v>
      </c>
      <c r="AS377" s="28" t="s">
        <v>2348</v>
      </c>
      <c r="AT377" s="23" t="s">
        <v>113</v>
      </c>
      <c r="AU377" s="23" t="s">
        <v>114</v>
      </c>
      <c r="AV377" s="25" t="s">
        <v>128</v>
      </c>
      <c r="AW377" s="25" t="s">
        <v>128</v>
      </c>
      <c r="AX377" s="25" t="s">
        <v>128</v>
      </c>
      <c r="AY377" s="25" t="s">
        <v>128</v>
      </c>
      <c r="AZ377" s="25" t="s">
        <v>128</v>
      </c>
      <c r="BA377" s="25" t="s">
        <v>128</v>
      </c>
      <c r="BB377" s="25" t="s">
        <v>128</v>
      </c>
      <c r="BC377" s="25" t="s">
        <v>128</v>
      </c>
      <c r="BD377" s="25" t="s">
        <v>128</v>
      </c>
      <c r="BE377" s="25" t="s">
        <v>128</v>
      </c>
      <c r="BF377" s="25" t="s">
        <v>128</v>
      </c>
      <c r="BG377" s="25" t="s">
        <v>128</v>
      </c>
      <c r="BH377" s="25" t="s">
        <v>113</v>
      </c>
      <c r="BI377" s="23" t="s">
        <v>128</v>
      </c>
      <c r="BJ377" t="s">
        <v>1277</v>
      </c>
      <c r="BK377" s="23" t="s">
        <v>986</v>
      </c>
      <c r="BL377" s="23"/>
    </row>
    <row r="378" spans="1:64" ht="15">
      <c r="A378" s="28">
        <v>544</v>
      </c>
      <c r="B378" s="23" t="s">
        <v>988</v>
      </c>
      <c r="C378" s="28" t="s">
        <v>1754</v>
      </c>
      <c r="D378" s="27" t="s">
        <v>987</v>
      </c>
      <c r="E378" s="42" t="s">
        <v>113</v>
      </c>
      <c r="F378" s="25" t="s">
        <v>128</v>
      </c>
      <c r="G378" s="25" t="s">
        <v>128</v>
      </c>
      <c r="H378" s="25" t="s">
        <v>128</v>
      </c>
      <c r="I378" s="29" t="s">
        <v>2511</v>
      </c>
      <c r="J378" s="43" t="s">
        <v>15</v>
      </c>
      <c r="K378" s="27" t="s">
        <v>23</v>
      </c>
      <c r="L378" s="29">
        <v>92.465000000000003</v>
      </c>
      <c r="M378" s="29">
        <v>92.858999999999995</v>
      </c>
      <c r="N378" s="29">
        <v>8.5510169355190584</v>
      </c>
      <c r="O378" s="30">
        <v>4.5</v>
      </c>
      <c r="P378" s="27" t="s">
        <v>106</v>
      </c>
      <c r="Q378" s="31">
        <v>2</v>
      </c>
      <c r="R378" s="25" t="s">
        <v>4440</v>
      </c>
      <c r="S378" s="25" t="s">
        <v>128</v>
      </c>
      <c r="T378" s="25" t="s">
        <v>4374</v>
      </c>
      <c r="U378" s="25" t="s">
        <v>128</v>
      </c>
      <c r="V378" s="23" t="s">
        <v>8</v>
      </c>
      <c r="W378" s="23" t="s">
        <v>1237</v>
      </c>
      <c r="X378" s="23" t="s">
        <v>1234</v>
      </c>
      <c r="Y378" s="23" t="s">
        <v>1301</v>
      </c>
      <c r="Z378" s="23" t="s">
        <v>113</v>
      </c>
      <c r="AA378" s="23" t="s">
        <v>107</v>
      </c>
      <c r="AB378" s="23" t="s">
        <v>2919</v>
      </c>
      <c r="AC378" s="25">
        <v>1.9534246575342467</v>
      </c>
      <c r="AD378" s="32">
        <v>500000000</v>
      </c>
      <c r="AE378" s="33">
        <f>VLOOKUP(J378,Library!A:B,2,0)</f>
        <v>3</v>
      </c>
      <c r="AF378" s="33">
        <f>VLOOKUP(J378,Library!A:G,7,0)</f>
        <v>3</v>
      </c>
      <c r="AG378" s="28" t="str">
        <f>VLOOKUP(V378,Library!W:X,2,0)</f>
        <v>N/A</v>
      </c>
      <c r="AH378" s="28">
        <f>VLOOKUP(W378,Library!Y:Z,2,0)</f>
        <v>6</v>
      </c>
      <c r="AI378" s="28">
        <f>VLOOKUP(X378,Library!AA:AB,2,0)</f>
        <v>5</v>
      </c>
      <c r="AJ378" s="33">
        <f>IF(MAX(AG378,AH378,AI378)=0,VLOOKUP(I378,Library!$J:$P,7,0),MAX(AG378,AH378,AI378))</f>
        <v>6</v>
      </c>
      <c r="AK378" s="33">
        <f t="shared" si="24"/>
        <v>3</v>
      </c>
      <c r="AL378" s="33">
        <f>VLOOKUP(AA378,Library!T:U,2,0)</f>
        <v>1</v>
      </c>
      <c r="AM378" s="34">
        <f t="shared" si="25"/>
        <v>3.6499999999999995</v>
      </c>
      <c r="AN378" s="33">
        <f t="shared" si="26"/>
        <v>4</v>
      </c>
      <c r="AO378" s="28" t="s">
        <v>173</v>
      </c>
      <c r="AP378" s="25" t="s">
        <v>128</v>
      </c>
      <c r="AQ378" s="28" t="s">
        <v>3379</v>
      </c>
      <c r="AR378" s="28" t="s">
        <v>3380</v>
      </c>
      <c r="AS378" s="28" t="s">
        <v>2348</v>
      </c>
      <c r="AT378" s="23" t="s">
        <v>113</v>
      </c>
      <c r="AU378" s="23" t="s">
        <v>114</v>
      </c>
      <c r="AV378" s="25" t="s">
        <v>128</v>
      </c>
      <c r="AW378" s="25" t="s">
        <v>128</v>
      </c>
      <c r="AX378" s="25" t="s">
        <v>128</v>
      </c>
      <c r="AY378" s="25" t="s">
        <v>128</v>
      </c>
      <c r="AZ378" s="25" t="s">
        <v>128</v>
      </c>
      <c r="BA378" s="25" t="s">
        <v>128</v>
      </c>
      <c r="BB378" s="25" t="s">
        <v>128</v>
      </c>
      <c r="BC378" s="25" t="s">
        <v>128</v>
      </c>
      <c r="BD378" s="25" t="s">
        <v>128</v>
      </c>
      <c r="BE378" s="25" t="s">
        <v>128</v>
      </c>
      <c r="BF378" s="25" t="s">
        <v>128</v>
      </c>
      <c r="BG378" s="25" t="s">
        <v>128</v>
      </c>
      <c r="BH378" s="25" t="s">
        <v>113</v>
      </c>
      <c r="BI378" s="23" t="s">
        <v>128</v>
      </c>
      <c r="BJ378" t="s">
        <v>1277</v>
      </c>
      <c r="BK378" s="23" t="s">
        <v>988</v>
      </c>
      <c r="BL378" s="23"/>
    </row>
    <row r="379" spans="1:64" ht="15">
      <c r="A379" s="28">
        <v>545</v>
      </c>
      <c r="B379" s="23" t="s">
        <v>989</v>
      </c>
      <c r="C379" s="28" t="s">
        <v>1755</v>
      </c>
      <c r="D379" s="27" t="s">
        <v>987</v>
      </c>
      <c r="E379" s="42" t="s">
        <v>113</v>
      </c>
      <c r="F379" s="25" t="s">
        <v>128</v>
      </c>
      <c r="G379" s="25" t="s">
        <v>128</v>
      </c>
      <c r="H379" s="25" t="s">
        <v>128</v>
      </c>
      <c r="I379" s="29" t="s">
        <v>2511</v>
      </c>
      <c r="J379" s="43" t="s">
        <v>15</v>
      </c>
      <c r="K379" s="27" t="s">
        <v>23</v>
      </c>
      <c r="L379" s="29">
        <v>82.977999999999994</v>
      </c>
      <c r="M379" s="29">
        <v>83.11</v>
      </c>
      <c r="N379" s="29">
        <v>9.5831624645580593</v>
      </c>
      <c r="O379" s="30">
        <v>3.95</v>
      </c>
      <c r="P379" s="27" t="s">
        <v>106</v>
      </c>
      <c r="Q379" s="31">
        <v>2</v>
      </c>
      <c r="R379" s="25" t="s">
        <v>3020</v>
      </c>
      <c r="S379" s="25" t="s">
        <v>128</v>
      </c>
      <c r="T379" s="25" t="s">
        <v>4374</v>
      </c>
      <c r="U379" s="25" t="s">
        <v>128</v>
      </c>
      <c r="V379" s="23" t="s">
        <v>1236</v>
      </c>
      <c r="W379" s="23" t="s">
        <v>1237</v>
      </c>
      <c r="X379" s="23" t="s">
        <v>1234</v>
      </c>
      <c r="Y379" s="23" t="s">
        <v>1301</v>
      </c>
      <c r="Z379" s="23" t="s">
        <v>113</v>
      </c>
      <c r="AA379" s="23" t="s">
        <v>107</v>
      </c>
      <c r="AB379" s="23" t="s">
        <v>2920</v>
      </c>
      <c r="AC379" s="25">
        <v>3.6219178082191781</v>
      </c>
      <c r="AD379" s="32">
        <v>850000000</v>
      </c>
      <c r="AE379" s="33">
        <f>VLOOKUP(J379,Library!A:B,2,0)</f>
        <v>3</v>
      </c>
      <c r="AF379" s="33">
        <f>VLOOKUP(J379,Library!A:G,7,0)</f>
        <v>3</v>
      </c>
      <c r="AG379" s="28">
        <f>VLOOKUP(V379,Library!W:X,2,0)</f>
        <v>6</v>
      </c>
      <c r="AH379" s="28">
        <f>VLOOKUP(W379,Library!Y:Z,2,0)</f>
        <v>6</v>
      </c>
      <c r="AI379" s="28">
        <f>VLOOKUP(X379,Library!AA:AB,2,0)</f>
        <v>5</v>
      </c>
      <c r="AJ379" s="33">
        <f>IF(MAX(AG379,AH379,AI379)=0,VLOOKUP(I379,Library!$J:$P,7,0),MAX(AG379,AH379,AI379))</f>
        <v>6</v>
      </c>
      <c r="AK379" s="33">
        <f t="shared" si="24"/>
        <v>3</v>
      </c>
      <c r="AL379" s="33">
        <f>VLOOKUP(AA379,Library!T:U,2,0)</f>
        <v>1</v>
      </c>
      <c r="AM379" s="34">
        <f t="shared" si="25"/>
        <v>3.6499999999999995</v>
      </c>
      <c r="AN379" s="33">
        <f t="shared" si="26"/>
        <v>4</v>
      </c>
      <c r="AO379" s="28" t="s">
        <v>136</v>
      </c>
      <c r="AP379" s="25" t="s">
        <v>128</v>
      </c>
      <c r="AQ379" s="28" t="s">
        <v>3379</v>
      </c>
      <c r="AR379" s="28" t="s">
        <v>3380</v>
      </c>
      <c r="AS379" s="28" t="s">
        <v>2348</v>
      </c>
      <c r="AT379" s="23" t="s">
        <v>113</v>
      </c>
      <c r="AU379" s="23" t="s">
        <v>114</v>
      </c>
      <c r="AV379" s="25" t="s">
        <v>128</v>
      </c>
      <c r="AW379" s="25" t="s">
        <v>128</v>
      </c>
      <c r="AX379" s="25" t="s">
        <v>128</v>
      </c>
      <c r="AY379" s="25" t="s">
        <v>128</v>
      </c>
      <c r="AZ379" s="25" t="s">
        <v>128</v>
      </c>
      <c r="BA379" s="25" t="s">
        <v>128</v>
      </c>
      <c r="BB379" s="25" t="s">
        <v>128</v>
      </c>
      <c r="BC379" s="25" t="s">
        <v>128</v>
      </c>
      <c r="BD379" s="25" t="s">
        <v>128</v>
      </c>
      <c r="BE379" s="25" t="s">
        <v>128</v>
      </c>
      <c r="BF379" s="25" t="s">
        <v>128</v>
      </c>
      <c r="BG379" s="25" t="s">
        <v>128</v>
      </c>
      <c r="BH379" s="25" t="s">
        <v>113</v>
      </c>
      <c r="BI379" s="23" t="s">
        <v>128</v>
      </c>
      <c r="BJ379" t="s">
        <v>1277</v>
      </c>
      <c r="BK379" s="23" t="s">
        <v>989</v>
      </c>
      <c r="BL379" s="23"/>
    </row>
    <row r="380" spans="1:64" ht="15">
      <c r="A380" s="28">
        <v>546</v>
      </c>
      <c r="B380" s="23" t="s">
        <v>990</v>
      </c>
      <c r="C380" s="28" t="s">
        <v>1756</v>
      </c>
      <c r="D380" s="27" t="s">
        <v>987</v>
      </c>
      <c r="E380" s="42" t="s">
        <v>113</v>
      </c>
      <c r="F380" s="25" t="s">
        <v>128</v>
      </c>
      <c r="G380" s="25" t="s">
        <v>128</v>
      </c>
      <c r="H380" s="25" t="s">
        <v>128</v>
      </c>
      <c r="I380" s="29" t="s">
        <v>2511</v>
      </c>
      <c r="J380" s="43" t="s">
        <v>15</v>
      </c>
      <c r="K380" s="27" t="s">
        <v>23</v>
      </c>
      <c r="L380" s="29">
        <v>76.042000000000002</v>
      </c>
      <c r="M380" s="29">
        <v>76.373000000000005</v>
      </c>
      <c r="N380" s="29">
        <v>9.0819712293023578</v>
      </c>
      <c r="O380" s="30">
        <v>3.85</v>
      </c>
      <c r="P380" s="27" t="s">
        <v>106</v>
      </c>
      <c r="Q380" s="31">
        <v>2</v>
      </c>
      <c r="R380" s="25" t="s">
        <v>3053</v>
      </c>
      <c r="S380" s="25" t="s">
        <v>128</v>
      </c>
      <c r="T380" s="25" t="s">
        <v>4374</v>
      </c>
      <c r="U380" s="25" t="s">
        <v>128</v>
      </c>
      <c r="V380" s="23" t="s">
        <v>1236</v>
      </c>
      <c r="W380" s="23" t="s">
        <v>1237</v>
      </c>
      <c r="X380" s="23" t="s">
        <v>1234</v>
      </c>
      <c r="Y380" s="23" t="s">
        <v>1301</v>
      </c>
      <c r="Z380" s="23" t="s">
        <v>113</v>
      </c>
      <c r="AA380" s="23" t="s">
        <v>107</v>
      </c>
      <c r="AB380" s="23" t="s">
        <v>2921</v>
      </c>
      <c r="AC380" s="25">
        <v>5.9479452054794519</v>
      </c>
      <c r="AD380" s="32">
        <v>400000000</v>
      </c>
      <c r="AE380" s="33">
        <f>VLOOKUP(J380,Library!A:B,2,0)</f>
        <v>3</v>
      </c>
      <c r="AF380" s="33">
        <f>VLOOKUP(J380,Library!A:G,7,0)</f>
        <v>3</v>
      </c>
      <c r="AG380" s="28">
        <f>VLOOKUP(V380,Library!W:X,2,0)</f>
        <v>6</v>
      </c>
      <c r="AH380" s="28">
        <f>VLOOKUP(W380,Library!Y:Z,2,0)</f>
        <v>6</v>
      </c>
      <c r="AI380" s="28">
        <f>VLOOKUP(X380,Library!AA:AB,2,0)</f>
        <v>5</v>
      </c>
      <c r="AJ380" s="33">
        <f>IF(MAX(AG380,AH380,AI380)=0,VLOOKUP(I380,Library!$J:$P,7,0),MAX(AG380,AH380,AI380))</f>
        <v>6</v>
      </c>
      <c r="AK380" s="33">
        <f t="shared" si="24"/>
        <v>4</v>
      </c>
      <c r="AL380" s="33">
        <f>VLOOKUP(AA380,Library!T:U,2,0)</f>
        <v>1</v>
      </c>
      <c r="AM380" s="34">
        <f t="shared" si="25"/>
        <v>3.7499999999999996</v>
      </c>
      <c r="AN380" s="33">
        <f t="shared" si="26"/>
        <v>5</v>
      </c>
      <c r="AO380" s="28" t="s">
        <v>136</v>
      </c>
      <c r="AP380" s="25" t="s">
        <v>128</v>
      </c>
      <c r="AQ380" s="28" t="s">
        <v>3379</v>
      </c>
      <c r="AR380" s="28" t="s">
        <v>3380</v>
      </c>
      <c r="AS380" s="28" t="s">
        <v>2348</v>
      </c>
      <c r="AT380" s="23" t="s">
        <v>113</v>
      </c>
      <c r="AU380" s="23" t="s">
        <v>114</v>
      </c>
      <c r="AV380" s="25" t="s">
        <v>128</v>
      </c>
      <c r="AW380" s="25" t="s">
        <v>128</v>
      </c>
      <c r="AX380" s="25" t="s">
        <v>128</v>
      </c>
      <c r="AY380" s="25" t="s">
        <v>128</v>
      </c>
      <c r="AZ380" s="25" t="s">
        <v>128</v>
      </c>
      <c r="BA380" s="25" t="s">
        <v>128</v>
      </c>
      <c r="BB380" s="25" t="s">
        <v>128</v>
      </c>
      <c r="BC380" s="25" t="s">
        <v>128</v>
      </c>
      <c r="BD380" s="25" t="s">
        <v>128</v>
      </c>
      <c r="BE380" s="25" t="s">
        <v>128</v>
      </c>
      <c r="BF380" s="25" t="s">
        <v>128</v>
      </c>
      <c r="BG380" s="25" t="s">
        <v>128</v>
      </c>
      <c r="BH380" s="25" t="s">
        <v>113</v>
      </c>
      <c r="BI380" s="23" t="s">
        <v>128</v>
      </c>
      <c r="BJ380" t="s">
        <v>1277</v>
      </c>
      <c r="BK380" s="23" t="s">
        <v>990</v>
      </c>
      <c r="BL380" s="23"/>
    </row>
    <row r="381" spans="1:64" ht="15">
      <c r="A381" s="28">
        <v>547</v>
      </c>
      <c r="B381" s="23" t="s">
        <v>991</v>
      </c>
      <c r="C381" s="28" t="s">
        <v>1757</v>
      </c>
      <c r="D381" s="27" t="s">
        <v>992</v>
      </c>
      <c r="E381" s="42" t="s">
        <v>49</v>
      </c>
      <c r="F381" s="25" t="s">
        <v>109</v>
      </c>
      <c r="G381" s="25" t="s">
        <v>109</v>
      </c>
      <c r="H381" s="25" t="s">
        <v>128</v>
      </c>
      <c r="I381" s="29" t="s">
        <v>1938</v>
      </c>
      <c r="J381" s="43" t="s">
        <v>1376</v>
      </c>
      <c r="K381" s="27" t="s">
        <v>23</v>
      </c>
      <c r="L381" s="29">
        <v>0.218</v>
      </c>
      <c r="M381" s="29">
        <v>1.101</v>
      </c>
      <c r="N381" s="29">
        <v>908.26521344232526</v>
      </c>
      <c r="O381" s="30">
        <v>10</v>
      </c>
      <c r="P381" s="27" t="s">
        <v>1901</v>
      </c>
      <c r="Q381" s="31">
        <v>2</v>
      </c>
      <c r="R381" s="25" t="s">
        <v>113</v>
      </c>
      <c r="S381" s="25" t="s">
        <v>109</v>
      </c>
      <c r="T381" s="25" t="s">
        <v>113</v>
      </c>
      <c r="U381" s="25" t="s">
        <v>128</v>
      </c>
      <c r="V381" s="23" t="s">
        <v>8</v>
      </c>
      <c r="W381" s="23" t="s">
        <v>8</v>
      </c>
      <c r="X381" s="23" t="s">
        <v>8</v>
      </c>
      <c r="Y381" s="23" t="s">
        <v>2615</v>
      </c>
      <c r="Z381" s="23" t="s">
        <v>1291</v>
      </c>
      <c r="AA381" s="23" t="s">
        <v>107</v>
      </c>
      <c r="AB381" s="23" t="s">
        <v>2922</v>
      </c>
      <c r="AC381" s="25">
        <v>-1.0931506849315069</v>
      </c>
      <c r="AD381" s="32">
        <v>196298886</v>
      </c>
      <c r="AE381" s="33">
        <f>VLOOKUP(J381,Library!A:B,2,0)</f>
        <v>3</v>
      </c>
      <c r="AF381" s="33">
        <f>VLOOKUP(J381,Library!A:G,7,0)</f>
        <v>3</v>
      </c>
      <c r="AG381" s="28" t="str">
        <f>VLOOKUP(V381,Library!W:X,2,0)</f>
        <v>N/A</v>
      </c>
      <c r="AH381" s="28" t="str">
        <f>VLOOKUP(W381,Library!Y:Z,2,0)</f>
        <v>N/A</v>
      </c>
      <c r="AI381" s="28" t="str">
        <f>VLOOKUP(X381,Library!AA:AB,2,0)</f>
        <v>N/A</v>
      </c>
      <c r="AJ381" s="33">
        <f>IF(MAX(AG381,AH381,AI381)=0,VLOOKUP(I381,Library!$J:$P,7,0),MAX(AG381,AH381,AI381))</f>
        <v>7</v>
      </c>
      <c r="AK381" s="33" t="str">
        <f t="shared" si="24"/>
        <v/>
      </c>
      <c r="AL381" s="33">
        <f>VLOOKUP(AA381,Library!T:U,2,0)</f>
        <v>1</v>
      </c>
      <c r="AM381" s="34" t="e">
        <f t="shared" si="25"/>
        <v>#VALUE!</v>
      </c>
      <c r="AN381" s="33" t="e">
        <f t="shared" si="26"/>
        <v>#VALUE!</v>
      </c>
      <c r="AO381" s="28" t="s">
        <v>173</v>
      </c>
      <c r="AP381" s="25" t="s">
        <v>128</v>
      </c>
      <c r="AQ381" s="28" t="s">
        <v>3381</v>
      </c>
      <c r="AR381" s="28" t="s">
        <v>1970</v>
      </c>
      <c r="AS381" s="28" t="s">
        <v>1971</v>
      </c>
      <c r="AT381" s="23" t="s">
        <v>3382</v>
      </c>
      <c r="AU381" s="23" t="s">
        <v>35</v>
      </c>
      <c r="AV381" s="25" t="s">
        <v>109</v>
      </c>
      <c r="AW381" s="25" t="s">
        <v>128</v>
      </c>
      <c r="AX381" s="25" t="s">
        <v>128</v>
      </c>
      <c r="AY381" s="25" t="s">
        <v>128</v>
      </c>
      <c r="AZ381" s="25" t="s">
        <v>128</v>
      </c>
      <c r="BA381" s="25" t="s">
        <v>128</v>
      </c>
      <c r="BB381" s="25" t="s">
        <v>128</v>
      </c>
      <c r="BC381" s="25" t="s">
        <v>128</v>
      </c>
      <c r="BD381" s="25" t="s">
        <v>128</v>
      </c>
      <c r="BE381" s="25" t="s">
        <v>128</v>
      </c>
      <c r="BF381" s="25" t="s">
        <v>128</v>
      </c>
      <c r="BG381" s="25" t="s">
        <v>109</v>
      </c>
      <c r="BH381" s="25" t="s">
        <v>113</v>
      </c>
      <c r="BI381" s="23" t="s">
        <v>128</v>
      </c>
      <c r="BJ381" t="s">
        <v>1277</v>
      </c>
      <c r="BK381" s="23" t="s">
        <v>991</v>
      </c>
      <c r="BL381" s="23"/>
    </row>
    <row r="382" spans="1:64" ht="15">
      <c r="A382" s="28">
        <v>548</v>
      </c>
      <c r="B382" s="23" t="s">
        <v>993</v>
      </c>
      <c r="C382" s="28" t="s">
        <v>1758</v>
      </c>
      <c r="D382" s="27" t="s">
        <v>992</v>
      </c>
      <c r="E382" s="42" t="s">
        <v>49</v>
      </c>
      <c r="F382" s="25" t="s">
        <v>109</v>
      </c>
      <c r="G382" s="25" t="s">
        <v>109</v>
      </c>
      <c r="H382" s="25" t="s">
        <v>128</v>
      </c>
      <c r="I382" s="29" t="s">
        <v>1938</v>
      </c>
      <c r="J382" s="43" t="s">
        <v>1376</v>
      </c>
      <c r="K382" s="27" t="s">
        <v>23</v>
      </c>
      <c r="L382" s="29">
        <v>0.216</v>
      </c>
      <c r="M382" s="29">
        <v>0.88600000000000001</v>
      </c>
      <c r="N382" s="29">
        <v>1241.5349887133182</v>
      </c>
      <c r="O382" s="30">
        <v>11</v>
      </c>
      <c r="P382" s="27" t="s">
        <v>1901</v>
      </c>
      <c r="Q382" s="31">
        <v>2</v>
      </c>
      <c r="R382" s="25" t="s">
        <v>113</v>
      </c>
      <c r="S382" s="25" t="s">
        <v>109</v>
      </c>
      <c r="T382" s="25" t="s">
        <v>113</v>
      </c>
      <c r="U382" s="25" t="s">
        <v>128</v>
      </c>
      <c r="V382" s="23" t="s">
        <v>8</v>
      </c>
      <c r="W382" s="23" t="s">
        <v>8</v>
      </c>
      <c r="X382" s="23" t="s">
        <v>8</v>
      </c>
      <c r="Y382" s="23" t="s">
        <v>2615</v>
      </c>
      <c r="Z382" s="23" t="s">
        <v>1291</v>
      </c>
      <c r="AA382" s="23" t="s">
        <v>107</v>
      </c>
      <c r="AB382" s="23" t="s">
        <v>2923</v>
      </c>
      <c r="AC382" s="25">
        <v>-9.3150684931506855E-2</v>
      </c>
      <c r="AD382" s="32">
        <v>328968385</v>
      </c>
      <c r="AE382" s="33">
        <f>VLOOKUP(J382,Library!A:B,2,0)</f>
        <v>3</v>
      </c>
      <c r="AF382" s="33">
        <f>VLOOKUP(J382,Library!A:G,7,0)</f>
        <v>3</v>
      </c>
      <c r="AG382" s="28" t="str">
        <f>VLOOKUP(V382,Library!W:X,2,0)</f>
        <v>N/A</v>
      </c>
      <c r="AH382" s="28" t="str">
        <f>VLOOKUP(W382,Library!Y:Z,2,0)</f>
        <v>N/A</v>
      </c>
      <c r="AI382" s="28" t="str">
        <f>VLOOKUP(X382,Library!AA:AB,2,0)</f>
        <v>N/A</v>
      </c>
      <c r="AJ382" s="33">
        <f>IF(MAX(AG382,AH382,AI382)=0,VLOOKUP(I382,Library!$J:$P,7,0),MAX(AG382,AH382,AI382))</f>
        <v>7</v>
      </c>
      <c r="AK382" s="33" t="str">
        <f t="shared" si="24"/>
        <v/>
      </c>
      <c r="AL382" s="33">
        <f>VLOOKUP(AA382,Library!T:U,2,0)</f>
        <v>1</v>
      </c>
      <c r="AM382" s="34" t="e">
        <f t="shared" si="25"/>
        <v>#VALUE!</v>
      </c>
      <c r="AN382" s="33" t="e">
        <f t="shared" si="26"/>
        <v>#VALUE!</v>
      </c>
      <c r="AO382" s="28" t="s">
        <v>136</v>
      </c>
      <c r="AP382" s="25" t="s">
        <v>128</v>
      </c>
      <c r="AQ382" s="28" t="s">
        <v>3381</v>
      </c>
      <c r="AR382" s="28" t="s">
        <v>1970</v>
      </c>
      <c r="AS382" s="28" t="s">
        <v>1971</v>
      </c>
      <c r="AT382" s="23" t="s">
        <v>3382</v>
      </c>
      <c r="AU382" s="23" t="s">
        <v>35</v>
      </c>
      <c r="AV382" s="25" t="s">
        <v>109</v>
      </c>
      <c r="AW382" s="25" t="s">
        <v>128</v>
      </c>
      <c r="AX382" s="25" t="s">
        <v>128</v>
      </c>
      <c r="AY382" s="25" t="s">
        <v>128</v>
      </c>
      <c r="AZ382" s="25" t="s">
        <v>128</v>
      </c>
      <c r="BA382" s="25" t="s">
        <v>128</v>
      </c>
      <c r="BB382" s="25" t="s">
        <v>128</v>
      </c>
      <c r="BC382" s="25" t="s">
        <v>128</v>
      </c>
      <c r="BD382" s="25" t="s">
        <v>128</v>
      </c>
      <c r="BE382" s="25" t="s">
        <v>128</v>
      </c>
      <c r="BF382" s="25" t="s">
        <v>128</v>
      </c>
      <c r="BG382" s="25" t="s">
        <v>109</v>
      </c>
      <c r="BH382" s="25" t="s">
        <v>113</v>
      </c>
      <c r="BI382" s="23" t="s">
        <v>128</v>
      </c>
      <c r="BJ382" t="s">
        <v>1277</v>
      </c>
      <c r="BK382" s="23" t="s">
        <v>993</v>
      </c>
      <c r="BL382" s="23"/>
    </row>
    <row r="383" spans="1:64" ht="15">
      <c r="A383" s="28">
        <v>549</v>
      </c>
      <c r="B383" s="23" t="s">
        <v>994</v>
      </c>
      <c r="C383" s="28" t="s">
        <v>1759</v>
      </c>
      <c r="D383" s="27" t="s">
        <v>992</v>
      </c>
      <c r="E383" s="42" t="s">
        <v>49</v>
      </c>
      <c r="F383" s="25" t="s">
        <v>109</v>
      </c>
      <c r="G383" s="25" t="s">
        <v>109</v>
      </c>
      <c r="H383" s="25" t="s">
        <v>128</v>
      </c>
      <c r="I383" s="29" t="s">
        <v>1938</v>
      </c>
      <c r="J383" s="43" t="s">
        <v>1376</v>
      </c>
      <c r="K383" s="27" t="s">
        <v>23</v>
      </c>
      <c r="L383" s="29">
        <v>0.34499999999999997</v>
      </c>
      <c r="M383" s="29">
        <v>1.23</v>
      </c>
      <c r="N383" s="29">
        <v>2124.0133694441397</v>
      </c>
      <c r="O383" s="30">
        <v>11</v>
      </c>
      <c r="P383" s="27" t="s">
        <v>1901</v>
      </c>
      <c r="Q383" s="31">
        <v>2</v>
      </c>
      <c r="R383" s="25" t="s">
        <v>2847</v>
      </c>
      <c r="S383" s="25" t="s">
        <v>109</v>
      </c>
      <c r="T383" s="25" t="s">
        <v>2979</v>
      </c>
      <c r="U383" s="25" t="s">
        <v>128</v>
      </c>
      <c r="V383" s="23" t="s">
        <v>8</v>
      </c>
      <c r="W383" s="23" t="s">
        <v>8</v>
      </c>
      <c r="X383" s="23" t="s">
        <v>8</v>
      </c>
      <c r="Y383" s="23" t="s">
        <v>2615</v>
      </c>
      <c r="Z383" s="23" t="s">
        <v>1291</v>
      </c>
      <c r="AA383" s="23" t="s">
        <v>107</v>
      </c>
      <c r="AB383" s="23" t="s">
        <v>2924</v>
      </c>
      <c r="AC383" s="25">
        <v>0.9068493150684932</v>
      </c>
      <c r="AD383" s="32">
        <v>440832379</v>
      </c>
      <c r="AE383" s="33">
        <f>VLOOKUP(J383,Library!A:B,2,0)</f>
        <v>3</v>
      </c>
      <c r="AF383" s="33">
        <f>VLOOKUP(J383,Library!A:G,7,0)</f>
        <v>3</v>
      </c>
      <c r="AG383" s="28" t="str">
        <f>VLOOKUP(V383,Library!W:X,2,0)</f>
        <v>N/A</v>
      </c>
      <c r="AH383" s="28" t="str">
        <f>VLOOKUP(W383,Library!Y:Z,2,0)</f>
        <v>N/A</v>
      </c>
      <c r="AI383" s="28" t="str">
        <f>VLOOKUP(X383,Library!AA:AB,2,0)</f>
        <v>N/A</v>
      </c>
      <c r="AJ383" s="33">
        <f>IF(MAX(AG383,AH383,AI383)=0,VLOOKUP(I383,Library!$J:$P,7,0),MAX(AG383,AH383,AI383))</f>
        <v>7</v>
      </c>
      <c r="AK383" s="33">
        <f t="shared" si="24"/>
        <v>2</v>
      </c>
      <c r="AL383" s="33">
        <f>VLOOKUP(AA383,Library!T:U,2,0)</f>
        <v>1</v>
      </c>
      <c r="AM383" s="34">
        <f t="shared" si="25"/>
        <v>3.8</v>
      </c>
      <c r="AN383" s="33">
        <f t="shared" si="26"/>
        <v>5</v>
      </c>
      <c r="AO383" s="28" t="s">
        <v>136</v>
      </c>
      <c r="AP383" s="25" t="s">
        <v>128</v>
      </c>
      <c r="AQ383" s="28" t="s">
        <v>3381</v>
      </c>
      <c r="AR383" s="28" t="s">
        <v>1970</v>
      </c>
      <c r="AS383" s="28" t="s">
        <v>1971</v>
      </c>
      <c r="AT383" s="23" t="s">
        <v>3382</v>
      </c>
      <c r="AU383" s="23" t="s">
        <v>35</v>
      </c>
      <c r="AV383" s="25" t="s">
        <v>109</v>
      </c>
      <c r="AW383" s="25" t="s">
        <v>128</v>
      </c>
      <c r="AX383" s="25" t="s">
        <v>128</v>
      </c>
      <c r="AY383" s="25" t="s">
        <v>128</v>
      </c>
      <c r="AZ383" s="25" t="s">
        <v>128</v>
      </c>
      <c r="BA383" s="25" t="s">
        <v>128</v>
      </c>
      <c r="BB383" s="25" t="s">
        <v>128</v>
      </c>
      <c r="BC383" s="25" t="s">
        <v>128</v>
      </c>
      <c r="BD383" s="25" t="s">
        <v>128</v>
      </c>
      <c r="BE383" s="25" t="s">
        <v>128</v>
      </c>
      <c r="BF383" s="25" t="s">
        <v>128</v>
      </c>
      <c r="BG383" s="25" t="s">
        <v>109</v>
      </c>
      <c r="BH383" s="25" t="s">
        <v>113</v>
      </c>
      <c r="BI383" s="23" t="s">
        <v>128</v>
      </c>
      <c r="BJ383" t="s">
        <v>1277</v>
      </c>
      <c r="BK383" s="23" t="s">
        <v>994</v>
      </c>
      <c r="BL383" s="23"/>
    </row>
    <row r="384" spans="1:64" ht="15">
      <c r="A384" s="28">
        <v>550</v>
      </c>
      <c r="B384" s="23" t="s">
        <v>995</v>
      </c>
      <c r="C384" s="28" t="s">
        <v>1760</v>
      </c>
      <c r="D384" s="27" t="s">
        <v>992</v>
      </c>
      <c r="E384" s="42" t="s">
        <v>49</v>
      </c>
      <c r="F384" s="25" t="s">
        <v>109</v>
      </c>
      <c r="G384" s="25" t="s">
        <v>109</v>
      </c>
      <c r="H384" s="25" t="s">
        <v>128</v>
      </c>
      <c r="I384" s="29" t="s">
        <v>1938</v>
      </c>
      <c r="J384" s="43" t="s">
        <v>1376</v>
      </c>
      <c r="K384" s="27" t="s">
        <v>23</v>
      </c>
      <c r="L384" s="29">
        <v>0.30199999999999999</v>
      </c>
      <c r="M384" s="29">
        <v>1.212</v>
      </c>
      <c r="N384" s="29">
        <v>547.25439076389921</v>
      </c>
      <c r="O384" s="30">
        <v>11</v>
      </c>
      <c r="P384" s="27" t="s">
        <v>1901</v>
      </c>
      <c r="Q384" s="31">
        <v>2</v>
      </c>
      <c r="R384" s="25" t="s">
        <v>2847</v>
      </c>
      <c r="S384" s="25" t="s">
        <v>109</v>
      </c>
      <c r="T384" s="25" t="s">
        <v>2979</v>
      </c>
      <c r="U384" s="25" t="s">
        <v>128</v>
      </c>
      <c r="V384" s="23" t="s">
        <v>8</v>
      </c>
      <c r="W384" s="23" t="s">
        <v>8</v>
      </c>
      <c r="X384" s="23" t="s">
        <v>8</v>
      </c>
      <c r="Y384" s="23" t="s">
        <v>2615</v>
      </c>
      <c r="Z384" s="23" t="s">
        <v>1291</v>
      </c>
      <c r="AA384" s="23" t="s">
        <v>107</v>
      </c>
      <c r="AB384" s="23" t="s">
        <v>2925</v>
      </c>
      <c r="AC384" s="25">
        <v>1.9068493150684931</v>
      </c>
      <c r="AD384" s="32">
        <v>640017713</v>
      </c>
      <c r="AE384" s="33">
        <f>VLOOKUP(J384,Library!A:B,2,0)</f>
        <v>3</v>
      </c>
      <c r="AF384" s="33">
        <f>VLOOKUP(J384,Library!A:G,7,0)</f>
        <v>3</v>
      </c>
      <c r="AG384" s="28" t="str">
        <f>VLOOKUP(V384,Library!W:X,2,0)</f>
        <v>N/A</v>
      </c>
      <c r="AH384" s="28" t="str">
        <f>VLOOKUP(W384,Library!Y:Z,2,0)</f>
        <v>N/A</v>
      </c>
      <c r="AI384" s="28" t="str">
        <f>VLOOKUP(X384,Library!AA:AB,2,0)</f>
        <v>N/A</v>
      </c>
      <c r="AJ384" s="33">
        <f>IF(MAX(AG384,AH384,AI384)=0,VLOOKUP(I384,Library!$J:$P,7,0),MAX(AG384,AH384,AI384))</f>
        <v>7</v>
      </c>
      <c r="AK384" s="33">
        <f t="shared" si="24"/>
        <v>3</v>
      </c>
      <c r="AL384" s="33">
        <f>VLOOKUP(AA384,Library!T:U,2,0)</f>
        <v>1</v>
      </c>
      <c r="AM384" s="34">
        <f t="shared" si="25"/>
        <v>3.8999999999999995</v>
      </c>
      <c r="AN384" s="33">
        <f t="shared" si="26"/>
        <v>5</v>
      </c>
      <c r="AO384" s="28" t="s">
        <v>173</v>
      </c>
      <c r="AP384" s="25" t="s">
        <v>128</v>
      </c>
      <c r="AQ384" s="28" t="s">
        <v>3381</v>
      </c>
      <c r="AR384" s="28" t="s">
        <v>1970</v>
      </c>
      <c r="AS384" s="28" t="s">
        <v>1971</v>
      </c>
      <c r="AT384" s="23" t="s">
        <v>3382</v>
      </c>
      <c r="AU384" s="23" t="s">
        <v>35</v>
      </c>
      <c r="AV384" s="25" t="s">
        <v>109</v>
      </c>
      <c r="AW384" s="25" t="s">
        <v>128</v>
      </c>
      <c r="AX384" s="25" t="s">
        <v>128</v>
      </c>
      <c r="AY384" s="25" t="s">
        <v>128</v>
      </c>
      <c r="AZ384" s="25" t="s">
        <v>128</v>
      </c>
      <c r="BA384" s="25" t="s">
        <v>128</v>
      </c>
      <c r="BB384" s="25" t="s">
        <v>128</v>
      </c>
      <c r="BC384" s="25" t="s">
        <v>128</v>
      </c>
      <c r="BD384" s="25" t="s">
        <v>128</v>
      </c>
      <c r="BE384" s="25" t="s">
        <v>128</v>
      </c>
      <c r="BF384" s="25" t="s">
        <v>128</v>
      </c>
      <c r="BG384" s="25" t="s">
        <v>109</v>
      </c>
      <c r="BH384" s="25" t="s">
        <v>113</v>
      </c>
      <c r="BI384" s="23" t="s">
        <v>128</v>
      </c>
      <c r="BJ384" t="s">
        <v>1277</v>
      </c>
      <c r="BK384" s="23" t="s">
        <v>995</v>
      </c>
      <c r="BL384" s="23"/>
    </row>
    <row r="385" spans="1:64" ht="15">
      <c r="A385" s="28">
        <v>552</v>
      </c>
      <c r="B385" s="23" t="s">
        <v>997</v>
      </c>
      <c r="C385" s="28" t="s">
        <v>1761</v>
      </c>
      <c r="D385" s="27" t="s">
        <v>996</v>
      </c>
      <c r="E385" s="42" t="s">
        <v>49</v>
      </c>
      <c r="F385" s="25" t="s">
        <v>109</v>
      </c>
      <c r="G385" s="25" t="s">
        <v>109</v>
      </c>
      <c r="H385" s="25" t="s">
        <v>128</v>
      </c>
      <c r="I385" s="29" t="s">
        <v>1939</v>
      </c>
      <c r="J385" s="43" t="s">
        <v>1376</v>
      </c>
      <c r="K385" s="27" t="s">
        <v>23</v>
      </c>
      <c r="L385" s="29">
        <v>5.3170000000000002</v>
      </c>
      <c r="M385" s="29">
        <v>6.15</v>
      </c>
      <c r="N385" s="29">
        <v>115.85365853658533</v>
      </c>
      <c r="O385" s="30">
        <v>7.125</v>
      </c>
      <c r="P385" s="27" t="s">
        <v>106</v>
      </c>
      <c r="Q385" s="31">
        <v>2</v>
      </c>
      <c r="R385" s="25" t="s">
        <v>113</v>
      </c>
      <c r="S385" s="25" t="s">
        <v>109</v>
      </c>
      <c r="T385" s="25" t="s">
        <v>113</v>
      </c>
      <c r="U385" s="25" t="s">
        <v>128</v>
      </c>
      <c r="V385" s="23" t="s">
        <v>8</v>
      </c>
      <c r="W385" s="23" t="s">
        <v>8</v>
      </c>
      <c r="X385" s="23" t="s">
        <v>8</v>
      </c>
      <c r="Y385" s="23" t="s">
        <v>1353</v>
      </c>
      <c r="Z385" s="23" t="s">
        <v>1291</v>
      </c>
      <c r="AA385" s="23" t="s">
        <v>107</v>
      </c>
      <c r="AB385" s="23" t="s">
        <v>2926</v>
      </c>
      <c r="AC385" s="25">
        <v>-4.9315068493150684E-2</v>
      </c>
      <c r="AD385" s="32">
        <v>279348000</v>
      </c>
      <c r="AE385" s="33">
        <f>VLOOKUP(J385,Library!A:B,2,0)</f>
        <v>3</v>
      </c>
      <c r="AF385" s="33">
        <f>VLOOKUP(J385,Library!A:G,7,0)</f>
        <v>3</v>
      </c>
      <c r="AG385" s="28" t="str">
        <f>VLOOKUP(V385,Library!W:X,2,0)</f>
        <v>N/A</v>
      </c>
      <c r="AH385" s="28" t="str">
        <f>VLOOKUP(W385,Library!Y:Z,2,0)</f>
        <v>N/A</v>
      </c>
      <c r="AI385" s="28" t="str">
        <f>VLOOKUP(X385,Library!AA:AB,2,0)</f>
        <v>N/A</v>
      </c>
      <c r="AJ385" s="33">
        <f>IF(MAX(AG385,AH385,AI385)=0,VLOOKUP(I385,Library!$J:$P,7,0),MAX(AG385,AH385,AI385))</f>
        <v>6</v>
      </c>
      <c r="AK385" s="33" t="str">
        <f t="shared" si="24"/>
        <v/>
      </c>
      <c r="AL385" s="33">
        <f>VLOOKUP(AA385,Library!T:U,2,0)</f>
        <v>1</v>
      </c>
      <c r="AM385" s="34" t="e">
        <f t="shared" si="25"/>
        <v>#VALUE!</v>
      </c>
      <c r="AN385" s="33" t="e">
        <f t="shared" si="26"/>
        <v>#VALUE!</v>
      </c>
      <c r="AO385" s="28" t="s">
        <v>173</v>
      </c>
      <c r="AP385" s="25" t="s">
        <v>128</v>
      </c>
      <c r="AQ385" s="28" t="s">
        <v>3383</v>
      </c>
      <c r="AR385" s="28" t="s">
        <v>1972</v>
      </c>
      <c r="AS385" s="28" t="s">
        <v>1973</v>
      </c>
      <c r="AT385" s="23" t="s">
        <v>3262</v>
      </c>
      <c r="AU385" s="23" t="s">
        <v>3309</v>
      </c>
      <c r="AV385" s="25" t="s">
        <v>109</v>
      </c>
      <c r="AW385" s="25" t="s">
        <v>128</v>
      </c>
      <c r="AX385" s="25" t="s">
        <v>128</v>
      </c>
      <c r="AY385" s="25" t="s">
        <v>128</v>
      </c>
      <c r="AZ385" s="25" t="s">
        <v>128</v>
      </c>
      <c r="BA385" s="25" t="s">
        <v>128</v>
      </c>
      <c r="BB385" s="25" t="s">
        <v>128</v>
      </c>
      <c r="BC385" s="25" t="s">
        <v>128</v>
      </c>
      <c r="BD385" s="25" t="s">
        <v>128</v>
      </c>
      <c r="BE385" s="25" t="s">
        <v>128</v>
      </c>
      <c r="BF385" s="25" t="s">
        <v>128</v>
      </c>
      <c r="BG385" s="25" t="s">
        <v>109</v>
      </c>
      <c r="BH385" s="25" t="s">
        <v>113</v>
      </c>
      <c r="BI385" s="23" t="s">
        <v>128</v>
      </c>
      <c r="BJ385" t="s">
        <v>1277</v>
      </c>
      <c r="BK385" s="23" t="s">
        <v>997</v>
      </c>
      <c r="BL385" s="23"/>
    </row>
    <row r="386" spans="1:64" ht="15">
      <c r="A386" s="28">
        <v>554</v>
      </c>
      <c r="B386" s="23" t="s">
        <v>998</v>
      </c>
      <c r="C386" s="28" t="s">
        <v>1762</v>
      </c>
      <c r="D386" s="27" t="s">
        <v>996</v>
      </c>
      <c r="E386" s="42" t="s">
        <v>49</v>
      </c>
      <c r="F386" s="25" t="s">
        <v>109</v>
      </c>
      <c r="G386" s="25" t="s">
        <v>109</v>
      </c>
      <c r="H386" s="25" t="s">
        <v>128</v>
      </c>
      <c r="I386" s="29" t="s">
        <v>1939</v>
      </c>
      <c r="J386" s="43" t="s">
        <v>1376</v>
      </c>
      <c r="K386" s="27" t="s">
        <v>23</v>
      </c>
      <c r="L386" s="29">
        <v>5.3630000000000004</v>
      </c>
      <c r="M386" s="29">
        <v>6.2380000000000004</v>
      </c>
      <c r="N386" s="29">
        <v>95.38313562039113</v>
      </c>
      <c r="O386" s="30">
        <v>5.95</v>
      </c>
      <c r="P386" s="27" t="s">
        <v>1899</v>
      </c>
      <c r="Q386" s="31">
        <v>2</v>
      </c>
      <c r="R386" s="25" t="s">
        <v>113</v>
      </c>
      <c r="S386" s="25" t="s">
        <v>109</v>
      </c>
      <c r="T386" s="25" t="s">
        <v>113</v>
      </c>
      <c r="U386" s="25" t="s">
        <v>128</v>
      </c>
      <c r="V386" s="23" t="s">
        <v>1191</v>
      </c>
      <c r="W386" s="23" t="s">
        <v>1251</v>
      </c>
      <c r="X386" s="23" t="s">
        <v>8</v>
      </c>
      <c r="Y386" s="23" t="s">
        <v>1301</v>
      </c>
      <c r="Z386" s="23" t="s">
        <v>1291</v>
      </c>
      <c r="AA386" s="23" t="s">
        <v>107</v>
      </c>
      <c r="AB386" s="23" t="s">
        <v>2927</v>
      </c>
      <c r="AC386" s="25">
        <v>-0.76164383561643834</v>
      </c>
      <c r="AD386" s="32">
        <v>535000000</v>
      </c>
      <c r="AE386" s="33">
        <f>VLOOKUP(J386,Library!A:B,2,0)</f>
        <v>3</v>
      </c>
      <c r="AF386" s="33">
        <f>VLOOKUP(J386,Library!A:G,7,0)</f>
        <v>3</v>
      </c>
      <c r="AG386" s="28" t="str">
        <f>VLOOKUP(V386,Library!W:X,2,0)</f>
        <v>N/A</v>
      </c>
      <c r="AH386" s="28" t="str">
        <f>VLOOKUP(W386,Library!Y:Z,2,0)</f>
        <v>N/A</v>
      </c>
      <c r="AI386" s="28" t="str">
        <f>VLOOKUP(X386,Library!AA:AB,2,0)</f>
        <v>N/A</v>
      </c>
      <c r="AJ386" s="33">
        <f>IF(MAX(AG386,AH386,AI386)=0,VLOOKUP(I386,Library!$J:$P,7,0),MAX(AG386,AH386,AI386))</f>
        <v>6</v>
      </c>
      <c r="AK386" s="33" t="str">
        <f t="shared" si="24"/>
        <v/>
      </c>
      <c r="AL386" s="33">
        <f>VLOOKUP(AA386,Library!T:U,2,0)</f>
        <v>1</v>
      </c>
      <c r="AM386" s="34" t="e">
        <f t="shared" si="25"/>
        <v>#VALUE!</v>
      </c>
      <c r="AN386" s="33" t="e">
        <f t="shared" si="26"/>
        <v>#VALUE!</v>
      </c>
      <c r="AO386" s="28" t="s">
        <v>136</v>
      </c>
      <c r="AP386" s="25" t="s">
        <v>128</v>
      </c>
      <c r="AQ386" s="28" t="s">
        <v>3383</v>
      </c>
      <c r="AR386" s="28" t="s">
        <v>1972</v>
      </c>
      <c r="AS386" s="28" t="s">
        <v>1973</v>
      </c>
      <c r="AT386" s="23" t="s">
        <v>3384</v>
      </c>
      <c r="AU386" s="23" t="s">
        <v>35</v>
      </c>
      <c r="AV386" s="25" t="s">
        <v>109</v>
      </c>
      <c r="AW386" s="25" t="s">
        <v>128</v>
      </c>
      <c r="AX386" s="25" t="s">
        <v>128</v>
      </c>
      <c r="AY386" s="25" t="s">
        <v>128</v>
      </c>
      <c r="AZ386" s="25" t="s">
        <v>128</v>
      </c>
      <c r="BA386" s="25" t="s">
        <v>128</v>
      </c>
      <c r="BB386" s="25" t="s">
        <v>128</v>
      </c>
      <c r="BC386" s="25" t="s">
        <v>128</v>
      </c>
      <c r="BD386" s="25" t="s">
        <v>128</v>
      </c>
      <c r="BE386" s="25" t="s">
        <v>128</v>
      </c>
      <c r="BF386" s="25" t="s">
        <v>128</v>
      </c>
      <c r="BG386" s="25" t="s">
        <v>109</v>
      </c>
      <c r="BH386" s="25" t="s">
        <v>113</v>
      </c>
      <c r="BI386" s="23" t="s">
        <v>128</v>
      </c>
      <c r="BJ386" t="s">
        <v>1277</v>
      </c>
      <c r="BK386" s="23" t="s">
        <v>998</v>
      </c>
      <c r="BL386" s="23"/>
    </row>
    <row r="387" spans="1:64" ht="15">
      <c r="A387" s="28">
        <v>555</v>
      </c>
      <c r="B387" s="23" t="s">
        <v>999</v>
      </c>
      <c r="C387" s="28" t="s">
        <v>1763</v>
      </c>
      <c r="D387" s="27" t="s">
        <v>996</v>
      </c>
      <c r="E387" s="42" t="s">
        <v>49</v>
      </c>
      <c r="F387" s="25" t="s">
        <v>109</v>
      </c>
      <c r="G387" s="25" t="s">
        <v>109</v>
      </c>
      <c r="H387" s="25" t="s">
        <v>128</v>
      </c>
      <c r="I387" s="29" t="s">
        <v>1939</v>
      </c>
      <c r="J387" s="43" t="s">
        <v>1376</v>
      </c>
      <c r="K387" s="27" t="s">
        <v>23</v>
      </c>
      <c r="L387" s="29">
        <v>5.367</v>
      </c>
      <c r="M387" s="29">
        <v>6.2830000000000004</v>
      </c>
      <c r="N387" s="29">
        <v>5423.9868042191765</v>
      </c>
      <c r="O387" s="30">
        <v>4.9000000000000004</v>
      </c>
      <c r="P387" s="27" t="s">
        <v>1899</v>
      </c>
      <c r="Q387" s="31">
        <v>2</v>
      </c>
      <c r="R387" s="25" t="s">
        <v>2886</v>
      </c>
      <c r="S387" s="25" t="s">
        <v>109</v>
      </c>
      <c r="T387" s="25" t="s">
        <v>2979</v>
      </c>
      <c r="U387" s="25" t="s">
        <v>128</v>
      </c>
      <c r="V387" s="23" t="s">
        <v>1191</v>
      </c>
      <c r="W387" s="23" t="s">
        <v>1251</v>
      </c>
      <c r="X387" s="23" t="s">
        <v>8</v>
      </c>
      <c r="Y387" s="23" t="s">
        <v>1301</v>
      </c>
      <c r="Z387" s="23" t="s">
        <v>1291</v>
      </c>
      <c r="AA387" s="23" t="s">
        <v>107</v>
      </c>
      <c r="AB387" s="23" t="s">
        <v>2886</v>
      </c>
      <c r="AC387" s="25">
        <v>0.27397260273972601</v>
      </c>
      <c r="AD387" s="32">
        <v>200000000</v>
      </c>
      <c r="AE387" s="33">
        <f>VLOOKUP(J387,Library!A:B,2,0)</f>
        <v>3</v>
      </c>
      <c r="AF387" s="33">
        <f>VLOOKUP(J387,Library!A:G,7,0)</f>
        <v>3</v>
      </c>
      <c r="AG387" s="28" t="str">
        <f>VLOOKUP(V387,Library!W:X,2,0)</f>
        <v>N/A</v>
      </c>
      <c r="AH387" s="28" t="str">
        <f>VLOOKUP(W387,Library!Y:Z,2,0)</f>
        <v>N/A</v>
      </c>
      <c r="AI387" s="28" t="str">
        <f>VLOOKUP(X387,Library!AA:AB,2,0)</f>
        <v>N/A</v>
      </c>
      <c r="AJ387" s="33">
        <f>IF(MAX(AG387,AH387,AI387)=0,VLOOKUP(I387,Library!$J:$P,7,0),MAX(AG387,AH387,AI387))</f>
        <v>6</v>
      </c>
      <c r="AK387" s="33">
        <f t="shared" si="24"/>
        <v>2</v>
      </c>
      <c r="AL387" s="33">
        <f>VLOOKUP(AA387,Library!T:U,2,0)</f>
        <v>1</v>
      </c>
      <c r="AM387" s="34">
        <f t="shared" si="25"/>
        <v>3.55</v>
      </c>
      <c r="AN387" s="33">
        <f t="shared" si="26"/>
        <v>4</v>
      </c>
      <c r="AO387" s="28" t="s">
        <v>136</v>
      </c>
      <c r="AP387" s="25" t="s">
        <v>128</v>
      </c>
      <c r="AQ387" s="28" t="s">
        <v>3383</v>
      </c>
      <c r="AR387" s="28" t="s">
        <v>1972</v>
      </c>
      <c r="AS387" s="28" t="s">
        <v>1973</v>
      </c>
      <c r="AT387" s="23" t="s">
        <v>3385</v>
      </c>
      <c r="AU387" s="23" t="s">
        <v>35</v>
      </c>
      <c r="AV387" s="25" t="s">
        <v>109</v>
      </c>
      <c r="AW387" s="25" t="s">
        <v>128</v>
      </c>
      <c r="AX387" s="25" t="s">
        <v>128</v>
      </c>
      <c r="AY387" s="25" t="s">
        <v>128</v>
      </c>
      <c r="AZ387" s="25" t="s">
        <v>128</v>
      </c>
      <c r="BA387" s="25" t="s">
        <v>128</v>
      </c>
      <c r="BB387" s="25" t="s">
        <v>128</v>
      </c>
      <c r="BC387" s="25" t="s">
        <v>128</v>
      </c>
      <c r="BD387" s="25" t="s">
        <v>128</v>
      </c>
      <c r="BE387" s="25" t="s">
        <v>128</v>
      </c>
      <c r="BF387" s="25" t="s">
        <v>128</v>
      </c>
      <c r="BG387" s="25" t="s">
        <v>109</v>
      </c>
      <c r="BH387" s="25" t="s">
        <v>113</v>
      </c>
      <c r="BI387" s="23" t="s">
        <v>128</v>
      </c>
      <c r="BJ387" t="s">
        <v>1277</v>
      </c>
      <c r="BK387" s="23" t="s">
        <v>999</v>
      </c>
      <c r="BL387" s="23"/>
    </row>
    <row r="388" spans="1:64" ht="15">
      <c r="A388" s="28">
        <v>556</v>
      </c>
      <c r="B388" s="23" t="s">
        <v>1001</v>
      </c>
      <c r="C388" s="28" t="s">
        <v>1764</v>
      </c>
      <c r="D388" s="27" t="s">
        <v>1000</v>
      </c>
      <c r="E388" s="42" t="s">
        <v>49</v>
      </c>
      <c r="F388" s="25" t="s">
        <v>109</v>
      </c>
      <c r="G388" s="25" t="s">
        <v>109</v>
      </c>
      <c r="H388" s="25" t="s">
        <v>128</v>
      </c>
      <c r="I388" s="29" t="s">
        <v>2512</v>
      </c>
      <c r="J388" s="43" t="s">
        <v>1376</v>
      </c>
      <c r="K388" s="27" t="s">
        <v>23</v>
      </c>
      <c r="L388" s="29">
        <v>0.70799999999999996</v>
      </c>
      <c r="M388" s="29">
        <v>1.542</v>
      </c>
      <c r="N388" s="29">
        <v>473.41115434500648</v>
      </c>
      <c r="O388" s="30">
        <v>7.3</v>
      </c>
      <c r="P388" s="27" t="s">
        <v>1899</v>
      </c>
      <c r="Q388" s="31">
        <v>2</v>
      </c>
      <c r="R388" s="25" t="s">
        <v>113</v>
      </c>
      <c r="S388" s="25" t="s">
        <v>109</v>
      </c>
      <c r="T388" s="25" t="s">
        <v>113</v>
      </c>
      <c r="U388" s="25" t="s">
        <v>128</v>
      </c>
      <c r="V388" s="23" t="s">
        <v>8</v>
      </c>
      <c r="W388" s="23" t="s">
        <v>1251</v>
      </c>
      <c r="X388" s="23" t="s">
        <v>1252</v>
      </c>
      <c r="Y388" s="23" t="s">
        <v>1301</v>
      </c>
      <c r="Z388" s="23" t="s">
        <v>1291</v>
      </c>
      <c r="AA388" s="23" t="s">
        <v>107</v>
      </c>
      <c r="AB388" s="23" t="s">
        <v>2928</v>
      </c>
      <c r="AC388" s="25">
        <v>-1.0547945205479452</v>
      </c>
      <c r="AD388" s="32">
        <v>350000000</v>
      </c>
      <c r="AE388" s="33">
        <f>VLOOKUP(J388,Library!A:B,2,0)</f>
        <v>3</v>
      </c>
      <c r="AF388" s="33">
        <f>VLOOKUP(J388,Library!A:G,7,0)</f>
        <v>3</v>
      </c>
      <c r="AG388" s="28" t="str">
        <f>VLOOKUP(V388,Library!W:X,2,0)</f>
        <v>N/A</v>
      </c>
      <c r="AH388" s="28" t="str">
        <f>VLOOKUP(W388,Library!Y:Z,2,0)</f>
        <v>N/A</v>
      </c>
      <c r="AI388" s="28" t="str">
        <f>VLOOKUP(X388,Library!AA:AB,2,0)</f>
        <v>N/A</v>
      </c>
      <c r="AJ388" s="33">
        <f>IF(MAX(AG388,AH388,AI388)=0,VLOOKUP(I388,Library!$J:$P,7,0),MAX(AG388,AH388,AI388))</f>
        <v>7</v>
      </c>
      <c r="AK388" s="33" t="str">
        <f t="shared" si="24"/>
        <v/>
      </c>
      <c r="AL388" s="33">
        <f>VLOOKUP(AA388,Library!T:U,2,0)</f>
        <v>1</v>
      </c>
      <c r="AM388" s="34" t="e">
        <f t="shared" si="25"/>
        <v>#VALUE!</v>
      </c>
      <c r="AN388" s="33" t="e">
        <f t="shared" si="26"/>
        <v>#VALUE!</v>
      </c>
      <c r="AO388" s="28" t="s">
        <v>136</v>
      </c>
      <c r="AP388" s="25" t="s">
        <v>128</v>
      </c>
      <c r="AQ388" s="28" t="s">
        <v>3386</v>
      </c>
      <c r="AR388" s="28" t="s">
        <v>3387</v>
      </c>
      <c r="AS388" s="28" t="s">
        <v>2349</v>
      </c>
      <c r="AT388" s="23" t="s">
        <v>3388</v>
      </c>
      <c r="AU388" s="23" t="s">
        <v>35</v>
      </c>
      <c r="AV388" s="25" t="s">
        <v>109</v>
      </c>
      <c r="AW388" s="25" t="s">
        <v>128</v>
      </c>
      <c r="AX388" s="25" t="s">
        <v>128</v>
      </c>
      <c r="AY388" s="25" t="s">
        <v>128</v>
      </c>
      <c r="AZ388" s="25" t="s">
        <v>128</v>
      </c>
      <c r="BA388" s="25" t="s">
        <v>128</v>
      </c>
      <c r="BB388" s="25" t="s">
        <v>128</v>
      </c>
      <c r="BC388" s="25" t="s">
        <v>128</v>
      </c>
      <c r="BD388" s="25" t="s">
        <v>128</v>
      </c>
      <c r="BE388" s="25" t="s">
        <v>128</v>
      </c>
      <c r="BF388" s="25" t="s">
        <v>128</v>
      </c>
      <c r="BG388" s="25" t="s">
        <v>109</v>
      </c>
      <c r="BH388" s="25" t="s">
        <v>113</v>
      </c>
      <c r="BI388" s="23" t="s">
        <v>128</v>
      </c>
      <c r="BJ388" t="s">
        <v>1277</v>
      </c>
      <c r="BK388" s="23" t="s">
        <v>1001</v>
      </c>
      <c r="BL388" s="23"/>
    </row>
    <row r="389" spans="1:64" ht="15">
      <c r="A389" s="28">
        <v>557</v>
      </c>
      <c r="B389" s="23" t="s">
        <v>1003</v>
      </c>
      <c r="C389" s="28" t="s">
        <v>1765</v>
      </c>
      <c r="D389" s="27" t="s">
        <v>1002</v>
      </c>
      <c r="E389" s="42" t="s">
        <v>49</v>
      </c>
      <c r="F389" s="25" t="s">
        <v>109</v>
      </c>
      <c r="G389" s="25" t="s">
        <v>109</v>
      </c>
      <c r="H389" s="25" t="s">
        <v>128</v>
      </c>
      <c r="I389" s="29" t="s">
        <v>2513</v>
      </c>
      <c r="J389" s="43" t="s">
        <v>1376</v>
      </c>
      <c r="K389" s="27" t="s">
        <v>23</v>
      </c>
      <c r="L389" s="29">
        <v>0.81299999999999994</v>
      </c>
      <c r="M389" s="29">
        <v>1.5620000000000001</v>
      </c>
      <c r="N389" s="29">
        <v>432.13828425096034</v>
      </c>
      <c r="O389" s="30">
        <v>6.75</v>
      </c>
      <c r="P389" s="27" t="s">
        <v>1899</v>
      </c>
      <c r="Q389" s="31">
        <v>2</v>
      </c>
      <c r="R389" s="25" t="s">
        <v>113</v>
      </c>
      <c r="S389" s="25" t="s">
        <v>109</v>
      </c>
      <c r="T389" s="25" t="s">
        <v>113</v>
      </c>
      <c r="U389" s="25" t="s">
        <v>128</v>
      </c>
      <c r="V389" s="23" t="s">
        <v>8</v>
      </c>
      <c r="W389" s="23" t="s">
        <v>8</v>
      </c>
      <c r="X389" s="23" t="s">
        <v>1252</v>
      </c>
      <c r="Y389" s="23" t="s">
        <v>2615</v>
      </c>
      <c r="Z389" s="23" t="s">
        <v>1291</v>
      </c>
      <c r="AA389" s="23" t="s">
        <v>107</v>
      </c>
      <c r="AB389" s="23" t="s">
        <v>2929</v>
      </c>
      <c r="AC389" s="25">
        <v>-1.4958904109589042</v>
      </c>
      <c r="AD389" s="32">
        <v>200000000</v>
      </c>
      <c r="AE389" s="33">
        <f>VLOOKUP(J389,Library!A:B,2,0)</f>
        <v>3</v>
      </c>
      <c r="AF389" s="33">
        <f>VLOOKUP(J389,Library!A:G,7,0)</f>
        <v>3</v>
      </c>
      <c r="AG389" s="28" t="str">
        <f>VLOOKUP(V389,Library!W:X,2,0)</f>
        <v>N/A</v>
      </c>
      <c r="AH389" s="28" t="str">
        <f>VLOOKUP(W389,Library!Y:Z,2,0)</f>
        <v>N/A</v>
      </c>
      <c r="AI389" s="28" t="str">
        <f>VLOOKUP(X389,Library!AA:AB,2,0)</f>
        <v>N/A</v>
      </c>
      <c r="AJ389" s="33">
        <f>IF(MAX(AG389,AH389,AI389)=0,VLOOKUP(I389,Library!$J:$P,7,0),MAX(AG389,AH389,AI389))</f>
        <v>7</v>
      </c>
      <c r="AK389" s="33" t="str">
        <f t="shared" si="24"/>
        <v/>
      </c>
      <c r="AL389" s="33">
        <f>VLOOKUP(AA389,Library!T:U,2,0)</f>
        <v>1</v>
      </c>
      <c r="AM389" s="34" t="e">
        <f t="shared" si="25"/>
        <v>#VALUE!</v>
      </c>
      <c r="AN389" s="33" t="e">
        <f t="shared" si="26"/>
        <v>#VALUE!</v>
      </c>
      <c r="AO389" s="28" t="s">
        <v>136</v>
      </c>
      <c r="AP389" s="25" t="s">
        <v>128</v>
      </c>
      <c r="AQ389" s="28" t="s">
        <v>3389</v>
      </c>
      <c r="AR389" s="28" t="s">
        <v>3390</v>
      </c>
      <c r="AS389" s="28" t="s">
        <v>2350</v>
      </c>
      <c r="AT389" s="23" t="s">
        <v>3391</v>
      </c>
      <c r="AU389" s="23" t="s">
        <v>35</v>
      </c>
      <c r="AV389" s="25" t="s">
        <v>109</v>
      </c>
      <c r="AW389" s="25" t="s">
        <v>128</v>
      </c>
      <c r="AX389" s="25" t="s">
        <v>128</v>
      </c>
      <c r="AY389" s="25" t="s">
        <v>128</v>
      </c>
      <c r="AZ389" s="25" t="s">
        <v>128</v>
      </c>
      <c r="BA389" s="25" t="s">
        <v>128</v>
      </c>
      <c r="BB389" s="25" t="s">
        <v>128</v>
      </c>
      <c r="BC389" s="25" t="s">
        <v>128</v>
      </c>
      <c r="BD389" s="25" t="s">
        <v>128</v>
      </c>
      <c r="BE389" s="25" t="s">
        <v>128</v>
      </c>
      <c r="BF389" s="25" t="s">
        <v>128</v>
      </c>
      <c r="BG389" s="25" t="s">
        <v>109</v>
      </c>
      <c r="BH389" s="25" t="s">
        <v>113</v>
      </c>
      <c r="BI389" s="23" t="s">
        <v>128</v>
      </c>
      <c r="BJ389" t="s">
        <v>1277</v>
      </c>
      <c r="BK389" s="23" t="s">
        <v>1003</v>
      </c>
      <c r="BL389" s="23"/>
    </row>
    <row r="390" spans="1:64" ht="15">
      <c r="A390" s="28">
        <v>558</v>
      </c>
      <c r="B390" s="23" t="s">
        <v>1004</v>
      </c>
      <c r="C390" s="28" t="s">
        <v>1766</v>
      </c>
      <c r="D390" s="27" t="s">
        <v>1002</v>
      </c>
      <c r="E390" s="42" t="s">
        <v>49</v>
      </c>
      <c r="F390" s="25" t="s">
        <v>109</v>
      </c>
      <c r="G390" s="25" t="s">
        <v>109</v>
      </c>
      <c r="H390" s="25" t="s">
        <v>128</v>
      </c>
      <c r="I390" s="29" t="s">
        <v>2513</v>
      </c>
      <c r="J390" s="43" t="s">
        <v>1376</v>
      </c>
      <c r="K390" s="27" t="s">
        <v>23</v>
      </c>
      <c r="L390" s="29">
        <v>1.012</v>
      </c>
      <c r="M390" s="29">
        <v>1.7370000000000001</v>
      </c>
      <c r="N390" s="29">
        <v>408.75071963154863</v>
      </c>
      <c r="O390" s="30">
        <v>7.1</v>
      </c>
      <c r="P390" s="27" t="s">
        <v>1898</v>
      </c>
      <c r="Q390" s="31">
        <v>2</v>
      </c>
      <c r="R390" s="25" t="s">
        <v>113</v>
      </c>
      <c r="S390" s="25" t="s">
        <v>109</v>
      </c>
      <c r="T390" s="25" t="s">
        <v>113</v>
      </c>
      <c r="U390" s="25" t="s">
        <v>128</v>
      </c>
      <c r="V390" s="23" t="s">
        <v>8</v>
      </c>
      <c r="W390" s="23" t="s">
        <v>1251</v>
      </c>
      <c r="X390" s="23" t="s">
        <v>1252</v>
      </c>
      <c r="Y390" s="23" t="s">
        <v>2615</v>
      </c>
      <c r="Z390" s="23" t="s">
        <v>1291</v>
      </c>
      <c r="AA390" s="23" t="s">
        <v>107</v>
      </c>
      <c r="AB390" s="23" t="s">
        <v>2930</v>
      </c>
      <c r="AC390" s="25">
        <v>-1.021917808219178</v>
      </c>
      <c r="AD390" s="32">
        <v>300000000</v>
      </c>
      <c r="AE390" s="33">
        <f>VLOOKUP(J390,Library!A:B,2,0)</f>
        <v>3</v>
      </c>
      <c r="AF390" s="33">
        <f>VLOOKUP(J390,Library!A:G,7,0)</f>
        <v>3</v>
      </c>
      <c r="AG390" s="28" t="str">
        <f>VLOOKUP(V390,Library!W:X,2,0)</f>
        <v>N/A</v>
      </c>
      <c r="AH390" s="28" t="str">
        <f>VLOOKUP(W390,Library!Y:Z,2,0)</f>
        <v>N/A</v>
      </c>
      <c r="AI390" s="28" t="str">
        <f>VLOOKUP(X390,Library!AA:AB,2,0)</f>
        <v>N/A</v>
      </c>
      <c r="AJ390" s="33">
        <f>IF(MAX(AG390,AH390,AI390)=0,VLOOKUP(I390,Library!$J:$P,7,0),MAX(AG390,AH390,AI390))</f>
        <v>7</v>
      </c>
      <c r="AK390" s="33" t="str">
        <f t="shared" si="24"/>
        <v/>
      </c>
      <c r="AL390" s="33">
        <f>VLOOKUP(AA390,Library!T:U,2,0)</f>
        <v>1</v>
      </c>
      <c r="AM390" s="34" t="e">
        <f t="shared" si="25"/>
        <v>#VALUE!</v>
      </c>
      <c r="AN390" s="33" t="e">
        <f t="shared" si="26"/>
        <v>#VALUE!</v>
      </c>
      <c r="AO390" s="28" t="s">
        <v>173</v>
      </c>
      <c r="AP390" s="25" t="s">
        <v>128</v>
      </c>
      <c r="AQ390" s="28" t="s">
        <v>3389</v>
      </c>
      <c r="AR390" s="28" t="s">
        <v>3390</v>
      </c>
      <c r="AS390" s="28" t="s">
        <v>2350</v>
      </c>
      <c r="AT390" s="23" t="s">
        <v>3392</v>
      </c>
      <c r="AU390" s="23" t="s">
        <v>35</v>
      </c>
      <c r="AV390" s="25" t="s">
        <v>109</v>
      </c>
      <c r="AW390" s="25" t="s">
        <v>128</v>
      </c>
      <c r="AX390" s="25" t="s">
        <v>128</v>
      </c>
      <c r="AY390" s="25" t="s">
        <v>128</v>
      </c>
      <c r="AZ390" s="25" t="s">
        <v>128</v>
      </c>
      <c r="BA390" s="25" t="s">
        <v>128</v>
      </c>
      <c r="BB390" s="25" t="s">
        <v>128</v>
      </c>
      <c r="BC390" s="25" t="s">
        <v>128</v>
      </c>
      <c r="BD390" s="25" t="s">
        <v>128</v>
      </c>
      <c r="BE390" s="25" t="s">
        <v>128</v>
      </c>
      <c r="BF390" s="25" t="s">
        <v>128</v>
      </c>
      <c r="BG390" s="25" t="s">
        <v>109</v>
      </c>
      <c r="BH390" s="25" t="s">
        <v>113</v>
      </c>
      <c r="BI390" s="23" t="s">
        <v>128</v>
      </c>
      <c r="BJ390" t="s">
        <v>1277</v>
      </c>
      <c r="BK390" s="23" t="s">
        <v>1004</v>
      </c>
      <c r="BL390" s="23"/>
    </row>
    <row r="391" spans="1:64" ht="15">
      <c r="A391" s="28">
        <v>561</v>
      </c>
      <c r="B391" s="23" t="s">
        <v>1005</v>
      </c>
      <c r="C391" s="28" t="s">
        <v>1767</v>
      </c>
      <c r="D391" s="27" t="s">
        <v>3607</v>
      </c>
      <c r="E391" s="42" t="s">
        <v>113</v>
      </c>
      <c r="F391" s="25" t="s">
        <v>109</v>
      </c>
      <c r="G391" s="25" t="s">
        <v>128</v>
      </c>
      <c r="H391" s="25" t="s">
        <v>128</v>
      </c>
      <c r="I391" s="29" t="s">
        <v>2514</v>
      </c>
      <c r="J391" s="43" t="s">
        <v>3637</v>
      </c>
      <c r="K391" s="27" t="s">
        <v>23</v>
      </c>
      <c r="L391" s="29">
        <v>96.715000000000003</v>
      </c>
      <c r="M391" s="29">
        <v>97.007000000000005</v>
      </c>
      <c r="N391" s="29">
        <v>17.256256605131174</v>
      </c>
      <c r="O391" s="30">
        <v>4.5</v>
      </c>
      <c r="P391" s="27" t="s">
        <v>106</v>
      </c>
      <c r="Q391" s="31">
        <v>2</v>
      </c>
      <c r="R391" s="25" t="s">
        <v>2932</v>
      </c>
      <c r="S391" s="25" t="s">
        <v>109</v>
      </c>
      <c r="T391" s="25" t="s">
        <v>2979</v>
      </c>
      <c r="U391" s="25" t="s">
        <v>128</v>
      </c>
      <c r="V391" s="23" t="s">
        <v>8</v>
      </c>
      <c r="W391" s="23" t="s">
        <v>1917</v>
      </c>
      <c r="X391" s="23" t="s">
        <v>1252</v>
      </c>
      <c r="Y391" s="23" t="s">
        <v>1301</v>
      </c>
      <c r="Z391" s="23" t="s">
        <v>1276</v>
      </c>
      <c r="AA391" s="23" t="s">
        <v>107</v>
      </c>
      <c r="AB391" s="23" t="s">
        <v>2932</v>
      </c>
      <c r="AC391" s="25">
        <v>0.24383561643835616</v>
      </c>
      <c r="AD391" s="32">
        <v>404000000</v>
      </c>
      <c r="AE391" s="33">
        <f>VLOOKUP(J391,Library!A:B,2,0)</f>
        <v>3</v>
      </c>
      <c r="AF391" s="33">
        <f>VLOOKUP(J391,Library!A:G,7,0)</f>
        <v>3</v>
      </c>
      <c r="AG391" s="28" t="str">
        <f>VLOOKUP(V391,Library!W:X,2,0)</f>
        <v>N/A</v>
      </c>
      <c r="AH391" s="28">
        <f>VLOOKUP(W391,Library!Y:Z,2,0)</f>
        <v>6</v>
      </c>
      <c r="AI391" s="28" t="str">
        <f>VLOOKUP(X391,Library!AA:AB,2,0)</f>
        <v>N/A</v>
      </c>
      <c r="AJ391" s="33">
        <f>IF(MAX(AG391,AH391,AI391)=0,VLOOKUP(I391,Library!$J:$P,7,0),MAX(AG391,AH391,AI391))</f>
        <v>6</v>
      </c>
      <c r="AK391" s="33">
        <f t="shared" si="24"/>
        <v>2</v>
      </c>
      <c r="AL391" s="33">
        <f>VLOOKUP(AA391,Library!T:U,2,0)</f>
        <v>1</v>
      </c>
      <c r="AM391" s="34">
        <f t="shared" si="25"/>
        <v>3.55</v>
      </c>
      <c r="AN391" s="33">
        <f t="shared" si="26"/>
        <v>4</v>
      </c>
      <c r="AO391" s="28" t="s">
        <v>136</v>
      </c>
      <c r="AP391" s="25" t="s">
        <v>128</v>
      </c>
      <c r="AQ391" s="28" t="s">
        <v>3310</v>
      </c>
      <c r="AR391" s="28" t="s">
        <v>113</v>
      </c>
      <c r="AS391" s="28" t="s">
        <v>4465</v>
      </c>
      <c r="AT391" s="23" t="s">
        <v>3393</v>
      </c>
      <c r="AU391" s="23" t="s">
        <v>35</v>
      </c>
      <c r="AV391" s="25" t="s">
        <v>128</v>
      </c>
      <c r="AW391" s="25" t="s">
        <v>128</v>
      </c>
      <c r="AX391" s="25" t="s">
        <v>128</v>
      </c>
      <c r="AY391" s="25" t="s">
        <v>128</v>
      </c>
      <c r="AZ391" s="25" t="s">
        <v>128</v>
      </c>
      <c r="BA391" s="25" t="s">
        <v>128</v>
      </c>
      <c r="BB391" s="25" t="s">
        <v>128</v>
      </c>
      <c r="BC391" s="25" t="s">
        <v>128</v>
      </c>
      <c r="BD391" s="25" t="s">
        <v>128</v>
      </c>
      <c r="BE391" s="25" t="s">
        <v>128</v>
      </c>
      <c r="BF391" s="25" t="s">
        <v>128</v>
      </c>
      <c r="BG391" s="25" t="s">
        <v>128</v>
      </c>
      <c r="BH391" s="25" t="s">
        <v>113</v>
      </c>
      <c r="BI391" s="23" t="s">
        <v>128</v>
      </c>
      <c r="BJ391" t="s">
        <v>1277</v>
      </c>
      <c r="BK391" s="23" t="s">
        <v>1005</v>
      </c>
      <c r="BL391" s="23"/>
    </row>
    <row r="392" spans="1:64" ht="15">
      <c r="A392" s="28">
        <v>562</v>
      </c>
      <c r="B392" s="23" t="s">
        <v>1006</v>
      </c>
      <c r="C392" s="28" t="s">
        <v>1768</v>
      </c>
      <c r="D392" s="27" t="s">
        <v>3606</v>
      </c>
      <c r="E392" s="42" t="s">
        <v>49</v>
      </c>
      <c r="F392" s="25" t="s">
        <v>109</v>
      </c>
      <c r="G392" s="25" t="s">
        <v>109</v>
      </c>
      <c r="H392" s="25" t="s">
        <v>128</v>
      </c>
      <c r="I392" s="29" t="s">
        <v>2515</v>
      </c>
      <c r="J392" s="43" t="s">
        <v>1376</v>
      </c>
      <c r="K392" s="27" t="s">
        <v>23</v>
      </c>
      <c r="L392" s="29" t="s">
        <v>3599</v>
      </c>
      <c r="M392" s="29" t="s">
        <v>3599</v>
      </c>
      <c r="N392" s="29" t="s">
        <v>3599</v>
      </c>
      <c r="O392" s="30">
        <v>5.2</v>
      </c>
      <c r="P392" s="27" t="s">
        <v>1899</v>
      </c>
      <c r="Q392" s="31">
        <v>2</v>
      </c>
      <c r="R392" s="25" t="s">
        <v>113</v>
      </c>
      <c r="S392" s="25" t="s">
        <v>109</v>
      </c>
      <c r="T392" s="25" t="s">
        <v>113</v>
      </c>
      <c r="U392" s="25" t="s">
        <v>128</v>
      </c>
      <c r="V392" s="23" t="s">
        <v>8</v>
      </c>
      <c r="W392" s="23" t="s">
        <v>8</v>
      </c>
      <c r="X392" s="23" t="s">
        <v>1252</v>
      </c>
      <c r="Y392" s="23" t="s">
        <v>1353</v>
      </c>
      <c r="Z392" s="23" t="s">
        <v>1291</v>
      </c>
      <c r="AA392" s="23" t="s">
        <v>107</v>
      </c>
      <c r="AB392" s="23" t="s">
        <v>2933</v>
      </c>
      <c r="AC392" s="25">
        <v>-1.0082191780821919</v>
      </c>
      <c r="AD392" s="32">
        <v>500000000</v>
      </c>
      <c r="AE392" s="33">
        <f>VLOOKUP(J392,Library!A:B,2,0)</f>
        <v>3</v>
      </c>
      <c r="AF392" s="33">
        <f>VLOOKUP(J392,Library!A:G,7,0)</f>
        <v>3</v>
      </c>
      <c r="AG392" s="28" t="str">
        <f>VLOOKUP(V392,Library!W:X,2,0)</f>
        <v>N/A</v>
      </c>
      <c r="AH392" s="28" t="str">
        <f>VLOOKUP(W392,Library!Y:Z,2,0)</f>
        <v>N/A</v>
      </c>
      <c r="AI392" s="28" t="str">
        <f>VLOOKUP(X392,Library!AA:AB,2,0)</f>
        <v>N/A</v>
      </c>
      <c r="AJ392" s="33">
        <f>IF(MAX(AG392,AH392,AI392)=0,VLOOKUP(I392,Library!$J:$P,7,0),MAX(AG392,AH392,AI392))</f>
        <v>7</v>
      </c>
      <c r="AK392" s="33" t="str">
        <f t="shared" si="24"/>
        <v/>
      </c>
      <c r="AL392" s="33">
        <f>VLOOKUP(AA392,Library!T:U,2,0)</f>
        <v>1</v>
      </c>
      <c r="AM392" s="34" t="e">
        <f t="shared" si="25"/>
        <v>#VALUE!</v>
      </c>
      <c r="AN392" s="33" t="e">
        <f t="shared" si="26"/>
        <v>#VALUE!</v>
      </c>
      <c r="AO392" s="28" t="s">
        <v>136</v>
      </c>
      <c r="AP392" s="25" t="s">
        <v>128</v>
      </c>
      <c r="AQ392" s="28" t="s">
        <v>2351</v>
      </c>
      <c r="AR392" s="28" t="s">
        <v>3394</v>
      </c>
      <c r="AS392" s="28" t="s">
        <v>2351</v>
      </c>
      <c r="AT392" s="23" t="s">
        <v>3395</v>
      </c>
      <c r="AU392" s="23" t="s">
        <v>35</v>
      </c>
      <c r="AV392" s="25" t="s">
        <v>109</v>
      </c>
      <c r="AW392" s="25" t="s">
        <v>128</v>
      </c>
      <c r="AX392" s="25" t="s">
        <v>128</v>
      </c>
      <c r="AY392" s="25" t="s">
        <v>128</v>
      </c>
      <c r="AZ392" s="25" t="s">
        <v>128</v>
      </c>
      <c r="BA392" s="25" t="s">
        <v>128</v>
      </c>
      <c r="BB392" s="25" t="s">
        <v>128</v>
      </c>
      <c r="BC392" s="25" t="s">
        <v>128</v>
      </c>
      <c r="BD392" s="25" t="s">
        <v>128</v>
      </c>
      <c r="BE392" s="25" t="s">
        <v>128</v>
      </c>
      <c r="BF392" s="25" t="s">
        <v>128</v>
      </c>
      <c r="BG392" s="25" t="s">
        <v>109</v>
      </c>
      <c r="BH392" s="25" t="s">
        <v>113</v>
      </c>
      <c r="BI392" s="23" t="s">
        <v>128</v>
      </c>
      <c r="BJ392" t="s">
        <v>1277</v>
      </c>
      <c r="BK392" s="23" t="s">
        <v>1006</v>
      </c>
      <c r="BL392" s="23"/>
    </row>
    <row r="393" spans="1:64" ht="15">
      <c r="A393" s="28">
        <v>563</v>
      </c>
      <c r="B393" s="23" t="s">
        <v>1007</v>
      </c>
      <c r="C393" s="28" t="s">
        <v>1769</v>
      </c>
      <c r="D393" s="27" t="s">
        <v>1008</v>
      </c>
      <c r="E393" s="42" t="s">
        <v>113</v>
      </c>
      <c r="F393" s="25" t="s">
        <v>109</v>
      </c>
      <c r="G393" s="25" t="s">
        <v>109</v>
      </c>
      <c r="H393" s="25" t="s">
        <v>128</v>
      </c>
      <c r="I393" s="29" t="s">
        <v>2516</v>
      </c>
      <c r="J393" s="43" t="s">
        <v>1375</v>
      </c>
      <c r="K393" s="27" t="s">
        <v>23</v>
      </c>
      <c r="L393" s="29" t="s">
        <v>3599</v>
      </c>
      <c r="M393" s="29" t="s">
        <v>3599</v>
      </c>
      <c r="N393" s="29" t="s">
        <v>3599</v>
      </c>
      <c r="O393" s="30">
        <v>6.9459999999999997</v>
      </c>
      <c r="P393" s="27" t="s">
        <v>1898</v>
      </c>
      <c r="Q393" s="31">
        <v>2</v>
      </c>
      <c r="R393" s="25" t="s">
        <v>113</v>
      </c>
      <c r="S393" s="25" t="s">
        <v>109</v>
      </c>
      <c r="T393" s="25" t="s">
        <v>113</v>
      </c>
      <c r="U393" s="25" t="s">
        <v>128</v>
      </c>
      <c r="V393" s="23" t="s">
        <v>8</v>
      </c>
      <c r="W393" s="23" t="s">
        <v>1251</v>
      </c>
      <c r="X393" s="23" t="s">
        <v>1252</v>
      </c>
      <c r="Y393" s="23" t="s">
        <v>1327</v>
      </c>
      <c r="Z393" s="23" t="s">
        <v>1276</v>
      </c>
      <c r="AA393" s="23" t="s">
        <v>107</v>
      </c>
      <c r="AB393" s="23" t="s">
        <v>113</v>
      </c>
      <c r="AC393" s="25" t="s">
        <v>113</v>
      </c>
      <c r="AD393" s="32">
        <v>600000000</v>
      </c>
      <c r="AE393" s="33">
        <f>VLOOKUP(J393,Library!A:B,2,0)</f>
        <v>3</v>
      </c>
      <c r="AF393" s="33">
        <f>VLOOKUP(J393,Library!A:G,7,0)</f>
        <v>3</v>
      </c>
      <c r="AG393" s="28" t="str">
        <f>VLOOKUP(V393,Library!W:X,2,0)</f>
        <v>N/A</v>
      </c>
      <c r="AH393" s="28" t="str">
        <f>VLOOKUP(W393,Library!Y:Z,2,0)</f>
        <v>N/A</v>
      </c>
      <c r="AI393" s="28" t="str">
        <f>VLOOKUP(X393,Library!AA:AB,2,0)</f>
        <v>N/A</v>
      </c>
      <c r="AJ393" s="33">
        <f>IF(MAX(AG393,AH393,AI393)=0,VLOOKUP(I393,Library!$J:$P,7,0),MAX(AG393,AH393,AI393))</f>
        <v>7</v>
      </c>
      <c r="AK393" s="33">
        <f t="shared" si="24"/>
        <v>5</v>
      </c>
      <c r="AL393" s="33">
        <f>VLOOKUP(AA393,Library!T:U,2,0)</f>
        <v>1</v>
      </c>
      <c r="AM393" s="34">
        <f t="shared" si="25"/>
        <v>4.0999999999999996</v>
      </c>
      <c r="AN393" s="33">
        <f t="shared" si="26"/>
        <v>5</v>
      </c>
      <c r="AO393" s="28" t="s">
        <v>136</v>
      </c>
      <c r="AP393" s="25" t="s">
        <v>128</v>
      </c>
      <c r="AQ393" s="28" t="s">
        <v>110</v>
      </c>
      <c r="AR393" s="28" t="s">
        <v>3396</v>
      </c>
      <c r="AS393" s="28" t="s">
        <v>2352</v>
      </c>
      <c r="AT393" s="23" t="s">
        <v>3397</v>
      </c>
      <c r="AU393" s="23" t="s">
        <v>130</v>
      </c>
      <c r="AV393" s="25" t="s">
        <v>128</v>
      </c>
      <c r="AW393" s="25" t="s">
        <v>109</v>
      </c>
      <c r="AX393" s="25" t="s">
        <v>128</v>
      </c>
      <c r="AY393" s="25" t="s">
        <v>128</v>
      </c>
      <c r="AZ393" s="25" t="s">
        <v>128</v>
      </c>
      <c r="BA393" s="25" t="s">
        <v>109</v>
      </c>
      <c r="BB393" s="25" t="s">
        <v>109</v>
      </c>
      <c r="BC393" s="25" t="s">
        <v>109</v>
      </c>
      <c r="BD393" s="25" t="s">
        <v>109</v>
      </c>
      <c r="BE393" s="25" t="s">
        <v>128</v>
      </c>
      <c r="BF393" s="25" t="s">
        <v>128</v>
      </c>
      <c r="BG393" s="25" t="s">
        <v>128</v>
      </c>
      <c r="BH393" s="25" t="s">
        <v>113</v>
      </c>
      <c r="BI393" s="23" t="s">
        <v>128</v>
      </c>
      <c r="BJ393" t="s">
        <v>1277</v>
      </c>
      <c r="BK393" s="23" t="s">
        <v>1007</v>
      </c>
      <c r="BL393" s="23"/>
    </row>
    <row r="394" spans="1:64" ht="15">
      <c r="A394" s="28">
        <v>564</v>
      </c>
      <c r="B394" s="23" t="s">
        <v>1009</v>
      </c>
      <c r="C394" s="28" t="s">
        <v>1770</v>
      </c>
      <c r="D394" s="27" t="s">
        <v>1008</v>
      </c>
      <c r="E394" s="42" t="s">
        <v>49</v>
      </c>
      <c r="F394" s="25" t="s">
        <v>128</v>
      </c>
      <c r="G394" s="25" t="s">
        <v>128</v>
      </c>
      <c r="H394" s="25" t="s">
        <v>128</v>
      </c>
      <c r="I394" s="29" t="s">
        <v>2517</v>
      </c>
      <c r="J394" s="43" t="s">
        <v>15</v>
      </c>
      <c r="K394" s="27" t="s">
        <v>23</v>
      </c>
      <c r="L394" s="29" t="s">
        <v>3599</v>
      </c>
      <c r="M394" s="29" t="s">
        <v>3599</v>
      </c>
      <c r="N394" s="29" t="s">
        <v>3599</v>
      </c>
      <c r="O394" s="30">
        <v>6</v>
      </c>
      <c r="P394" s="27" t="s">
        <v>1899</v>
      </c>
      <c r="Q394" s="31">
        <v>2</v>
      </c>
      <c r="R394" s="25" t="s">
        <v>113</v>
      </c>
      <c r="S394" s="25" t="s">
        <v>128</v>
      </c>
      <c r="T394" s="25" t="s">
        <v>4374</v>
      </c>
      <c r="U394" s="25" t="s">
        <v>128</v>
      </c>
      <c r="V394" s="23" t="s">
        <v>1191</v>
      </c>
      <c r="W394" s="23" t="s">
        <v>1251</v>
      </c>
      <c r="X394" s="23" t="s">
        <v>1252</v>
      </c>
      <c r="Y394" s="23" t="s">
        <v>1301</v>
      </c>
      <c r="Z394" s="23" t="s">
        <v>1276</v>
      </c>
      <c r="AA394" s="23" t="s">
        <v>107</v>
      </c>
      <c r="AB394" s="23" t="s">
        <v>2838</v>
      </c>
      <c r="AC394" s="25">
        <v>-1.5123287671232877</v>
      </c>
      <c r="AD394" s="32">
        <v>700000000</v>
      </c>
      <c r="AE394" s="33">
        <f>VLOOKUP(J394,Library!A:B,2,0)</f>
        <v>3</v>
      </c>
      <c r="AF394" s="33">
        <f>VLOOKUP(J394,Library!A:G,7,0)</f>
        <v>3</v>
      </c>
      <c r="AG394" s="28" t="str">
        <f>VLOOKUP(V394,Library!W:X,2,0)</f>
        <v>N/A</v>
      </c>
      <c r="AH394" s="28" t="str">
        <f>VLOOKUP(W394,Library!Y:Z,2,0)</f>
        <v>N/A</v>
      </c>
      <c r="AI394" s="28" t="str">
        <f>VLOOKUP(X394,Library!AA:AB,2,0)</f>
        <v>N/A</v>
      </c>
      <c r="AJ394" s="33">
        <f>IF(MAX(AG394,AH394,AI394)=0,VLOOKUP(I394,Library!$J:$P,7,0),MAX(AG394,AH394,AI394))</f>
        <v>7</v>
      </c>
      <c r="AK394" s="33" t="str">
        <f t="shared" si="24"/>
        <v/>
      </c>
      <c r="AL394" s="33">
        <f>VLOOKUP(AA394,Library!T:U,2,0)</f>
        <v>1</v>
      </c>
      <c r="AM394" s="34" t="e">
        <f t="shared" si="25"/>
        <v>#VALUE!</v>
      </c>
      <c r="AN394" s="33" t="e">
        <f t="shared" si="26"/>
        <v>#VALUE!</v>
      </c>
      <c r="AO394" s="28" t="s">
        <v>136</v>
      </c>
      <c r="AP394" s="25" t="s">
        <v>128</v>
      </c>
      <c r="AQ394" s="28" t="s">
        <v>110</v>
      </c>
      <c r="AR394" s="28" t="s">
        <v>3396</v>
      </c>
      <c r="AS394" s="28" t="s">
        <v>2352</v>
      </c>
      <c r="AT394" s="23" t="s">
        <v>113</v>
      </c>
      <c r="AU394" s="23" t="s">
        <v>114</v>
      </c>
      <c r="AV394" s="25" t="s">
        <v>109</v>
      </c>
      <c r="AW394" s="25" t="s">
        <v>128</v>
      </c>
      <c r="AX394" s="25" t="s">
        <v>128</v>
      </c>
      <c r="AY394" s="25" t="s">
        <v>128</v>
      </c>
      <c r="AZ394" s="25" t="s">
        <v>128</v>
      </c>
      <c r="BA394" s="25" t="s">
        <v>128</v>
      </c>
      <c r="BB394" s="25" t="s">
        <v>128</v>
      </c>
      <c r="BC394" s="25" t="s">
        <v>128</v>
      </c>
      <c r="BD394" s="25" t="s">
        <v>128</v>
      </c>
      <c r="BE394" s="25" t="s">
        <v>128</v>
      </c>
      <c r="BF394" s="25" t="s">
        <v>128</v>
      </c>
      <c r="BG394" s="25" t="s">
        <v>128</v>
      </c>
      <c r="BH394" s="25" t="s">
        <v>113</v>
      </c>
      <c r="BI394" s="23" t="s">
        <v>128</v>
      </c>
      <c r="BJ394" t="s">
        <v>1277</v>
      </c>
      <c r="BK394" s="23" t="s">
        <v>1009</v>
      </c>
      <c r="BL394" s="23"/>
    </row>
    <row r="395" spans="1:64" ht="15">
      <c r="A395" s="28">
        <v>565</v>
      </c>
      <c r="B395" s="23" t="s">
        <v>1010</v>
      </c>
      <c r="C395" s="28" t="s">
        <v>1771</v>
      </c>
      <c r="D395" s="27" t="s">
        <v>1008</v>
      </c>
      <c r="E395" s="42" t="s">
        <v>49</v>
      </c>
      <c r="F395" s="25" t="s">
        <v>109</v>
      </c>
      <c r="G395" s="25" t="s">
        <v>128</v>
      </c>
      <c r="H395" s="25" t="s">
        <v>128</v>
      </c>
      <c r="I395" s="29" t="s">
        <v>2518</v>
      </c>
      <c r="J395" s="43" t="s">
        <v>3637</v>
      </c>
      <c r="K395" s="27" t="s">
        <v>23</v>
      </c>
      <c r="L395" s="29" t="s">
        <v>3599</v>
      </c>
      <c r="M395" s="29" t="s">
        <v>3599</v>
      </c>
      <c r="N395" s="29" t="s">
        <v>3599</v>
      </c>
      <c r="O395" s="30">
        <v>2.7</v>
      </c>
      <c r="P395" s="27" t="s">
        <v>1899</v>
      </c>
      <c r="Q395" s="31">
        <v>2</v>
      </c>
      <c r="R395" s="25" t="s">
        <v>113</v>
      </c>
      <c r="S395" s="25" t="s">
        <v>109</v>
      </c>
      <c r="T395" s="25" t="s">
        <v>113</v>
      </c>
      <c r="U395" s="25" t="s">
        <v>128</v>
      </c>
      <c r="V395" s="23" t="s">
        <v>8</v>
      </c>
      <c r="W395" s="23" t="s">
        <v>1251</v>
      </c>
      <c r="X395" s="23" t="s">
        <v>1252</v>
      </c>
      <c r="Y395" s="23" t="s">
        <v>1301</v>
      </c>
      <c r="Z395" s="23" t="s">
        <v>1276</v>
      </c>
      <c r="AA395" s="23" t="s">
        <v>107</v>
      </c>
      <c r="AB395" s="23" t="s">
        <v>2928</v>
      </c>
      <c r="AC395" s="25">
        <v>-1.0547945205479452</v>
      </c>
      <c r="AD395" s="32">
        <v>520000000</v>
      </c>
      <c r="AE395" s="33">
        <f>VLOOKUP(J395,Library!A:B,2,0)</f>
        <v>3</v>
      </c>
      <c r="AF395" s="33">
        <f>VLOOKUP(J395,Library!A:G,7,0)</f>
        <v>3</v>
      </c>
      <c r="AG395" s="28" t="str">
        <f>VLOOKUP(V395,Library!W:X,2,0)</f>
        <v>N/A</v>
      </c>
      <c r="AH395" s="28" t="str">
        <f>VLOOKUP(W395,Library!Y:Z,2,0)</f>
        <v>N/A</v>
      </c>
      <c r="AI395" s="28" t="str">
        <f>VLOOKUP(X395,Library!AA:AB,2,0)</f>
        <v>N/A</v>
      </c>
      <c r="AJ395" s="33">
        <f>IF(MAX(AG395,AH395,AI395)=0,VLOOKUP(I395,Library!$J:$P,7,0),MAX(AG395,AH395,AI395))</f>
        <v>7</v>
      </c>
      <c r="AK395" s="33" t="str">
        <f t="shared" si="24"/>
        <v/>
      </c>
      <c r="AL395" s="33">
        <f>VLOOKUP(AA395,Library!T:U,2,0)</f>
        <v>1</v>
      </c>
      <c r="AM395" s="34" t="e">
        <f t="shared" si="25"/>
        <v>#VALUE!</v>
      </c>
      <c r="AN395" s="33" t="e">
        <f t="shared" si="26"/>
        <v>#VALUE!</v>
      </c>
      <c r="AO395" s="28" t="s">
        <v>136</v>
      </c>
      <c r="AP395" s="25" t="s">
        <v>128</v>
      </c>
      <c r="AQ395" s="28" t="s">
        <v>110</v>
      </c>
      <c r="AR395" s="28" t="s">
        <v>3398</v>
      </c>
      <c r="AS395" s="28" t="s">
        <v>2353</v>
      </c>
      <c r="AT395" s="23" t="s">
        <v>3399</v>
      </c>
      <c r="AU395" s="23" t="s">
        <v>35</v>
      </c>
      <c r="AV395" s="25" t="s">
        <v>109</v>
      </c>
      <c r="AW395" s="25" t="s">
        <v>128</v>
      </c>
      <c r="AX395" s="25" t="s">
        <v>128</v>
      </c>
      <c r="AY395" s="25" t="s">
        <v>128</v>
      </c>
      <c r="AZ395" s="25" t="s">
        <v>128</v>
      </c>
      <c r="BA395" s="25" t="s">
        <v>128</v>
      </c>
      <c r="BB395" s="25" t="s">
        <v>128</v>
      </c>
      <c r="BC395" s="25" t="s">
        <v>128</v>
      </c>
      <c r="BD395" s="25" t="s">
        <v>128</v>
      </c>
      <c r="BE395" s="25" t="s">
        <v>128</v>
      </c>
      <c r="BF395" s="25" t="s">
        <v>128</v>
      </c>
      <c r="BG395" s="25" t="s">
        <v>128</v>
      </c>
      <c r="BH395" s="25" t="s">
        <v>113</v>
      </c>
      <c r="BI395" s="23" t="s">
        <v>128</v>
      </c>
      <c r="BJ395" t="s">
        <v>1277</v>
      </c>
      <c r="BK395" s="23" t="s">
        <v>1010</v>
      </c>
      <c r="BL395" s="23"/>
    </row>
    <row r="396" spans="1:64" ht="15">
      <c r="A396" s="28">
        <v>566</v>
      </c>
      <c r="B396" s="23" t="s">
        <v>1011</v>
      </c>
      <c r="C396" s="28" t="s">
        <v>1772</v>
      </c>
      <c r="D396" s="27" t="s">
        <v>1008</v>
      </c>
      <c r="E396" s="42" t="s">
        <v>49</v>
      </c>
      <c r="F396" s="25" t="s">
        <v>109</v>
      </c>
      <c r="G396" s="25" t="s">
        <v>128</v>
      </c>
      <c r="H396" s="25" t="s">
        <v>128</v>
      </c>
      <c r="I396" s="29" t="s">
        <v>2518</v>
      </c>
      <c r="J396" s="43" t="s">
        <v>3637</v>
      </c>
      <c r="K396" s="27" t="s">
        <v>23</v>
      </c>
      <c r="L396" s="29" t="s">
        <v>3599</v>
      </c>
      <c r="M396" s="29" t="s">
        <v>3599</v>
      </c>
      <c r="N396" s="29" t="s">
        <v>3599</v>
      </c>
      <c r="O396" s="30">
        <v>3.25</v>
      </c>
      <c r="P396" s="27" t="s">
        <v>1899</v>
      </c>
      <c r="Q396" s="31">
        <v>2</v>
      </c>
      <c r="R396" s="25" t="s">
        <v>113</v>
      </c>
      <c r="S396" s="25" t="s">
        <v>109</v>
      </c>
      <c r="T396" s="25" t="s">
        <v>113</v>
      </c>
      <c r="U396" s="25" t="s">
        <v>128</v>
      </c>
      <c r="V396" s="23" t="s">
        <v>8</v>
      </c>
      <c r="W396" s="23" t="s">
        <v>1251</v>
      </c>
      <c r="X396" s="23" t="s">
        <v>1252</v>
      </c>
      <c r="Y396" s="23" t="s">
        <v>1301</v>
      </c>
      <c r="Z396" s="23" t="s">
        <v>1276</v>
      </c>
      <c r="AA396" s="23" t="s">
        <v>107</v>
      </c>
      <c r="AB396" s="23" t="s">
        <v>2934</v>
      </c>
      <c r="AC396" s="25">
        <v>0.25205479452054796</v>
      </c>
      <c r="AD396" s="32">
        <v>400000000</v>
      </c>
      <c r="AE396" s="33">
        <f>VLOOKUP(J396,Library!A:B,2,0)</f>
        <v>3</v>
      </c>
      <c r="AF396" s="33">
        <f>VLOOKUP(J396,Library!A:G,7,0)</f>
        <v>3</v>
      </c>
      <c r="AG396" s="28" t="str">
        <f>VLOOKUP(V396,Library!W:X,2,0)</f>
        <v>N/A</v>
      </c>
      <c r="AH396" s="28" t="str">
        <f>VLOOKUP(W396,Library!Y:Z,2,0)</f>
        <v>N/A</v>
      </c>
      <c r="AI396" s="28" t="str">
        <f>VLOOKUP(X396,Library!AA:AB,2,0)</f>
        <v>N/A</v>
      </c>
      <c r="AJ396" s="33">
        <f>IF(MAX(AG396,AH396,AI396)=0,VLOOKUP(I396,Library!$J:$P,7,0),MAX(AG396,AH396,AI396))</f>
        <v>7</v>
      </c>
      <c r="AK396" s="33">
        <f t="shared" si="24"/>
        <v>2</v>
      </c>
      <c r="AL396" s="33">
        <f>VLOOKUP(AA396,Library!T:U,2,0)</f>
        <v>1</v>
      </c>
      <c r="AM396" s="34">
        <f t="shared" si="25"/>
        <v>3.8</v>
      </c>
      <c r="AN396" s="33">
        <f t="shared" si="26"/>
        <v>5</v>
      </c>
      <c r="AO396" s="28" t="s">
        <v>136</v>
      </c>
      <c r="AP396" s="25" t="s">
        <v>128</v>
      </c>
      <c r="AQ396" s="28" t="s">
        <v>110</v>
      </c>
      <c r="AR396" s="28" t="s">
        <v>3398</v>
      </c>
      <c r="AS396" s="28" t="s">
        <v>2353</v>
      </c>
      <c r="AT396" s="23" t="s">
        <v>3400</v>
      </c>
      <c r="AU396" s="23" t="s">
        <v>35</v>
      </c>
      <c r="AV396" s="25" t="s">
        <v>109</v>
      </c>
      <c r="AW396" s="25" t="s">
        <v>128</v>
      </c>
      <c r="AX396" s="25" t="s">
        <v>128</v>
      </c>
      <c r="AY396" s="25" t="s">
        <v>128</v>
      </c>
      <c r="AZ396" s="25" t="s">
        <v>128</v>
      </c>
      <c r="BA396" s="25" t="s">
        <v>128</v>
      </c>
      <c r="BB396" s="25" t="s">
        <v>128</v>
      </c>
      <c r="BC396" s="25" t="s">
        <v>128</v>
      </c>
      <c r="BD396" s="25" t="s">
        <v>128</v>
      </c>
      <c r="BE396" s="25" t="s">
        <v>128</v>
      </c>
      <c r="BF396" s="25" t="s">
        <v>128</v>
      </c>
      <c r="BG396" s="25" t="s">
        <v>128</v>
      </c>
      <c r="BH396" s="25" t="s">
        <v>113</v>
      </c>
      <c r="BI396" s="23" t="s">
        <v>128</v>
      </c>
      <c r="BJ396" t="s">
        <v>1277</v>
      </c>
      <c r="BK396" s="23" t="s">
        <v>1011</v>
      </c>
      <c r="BL396" s="23"/>
    </row>
    <row r="397" spans="1:64" ht="15">
      <c r="A397" s="28">
        <v>567</v>
      </c>
      <c r="B397" s="23" t="s">
        <v>1012</v>
      </c>
      <c r="C397" s="28" t="s">
        <v>1773</v>
      </c>
      <c r="D397" s="27" t="s">
        <v>1008</v>
      </c>
      <c r="E397" s="42" t="s">
        <v>49</v>
      </c>
      <c r="F397" s="25" t="s">
        <v>128</v>
      </c>
      <c r="G397" s="25" t="s">
        <v>128</v>
      </c>
      <c r="H397" s="25" t="s">
        <v>128</v>
      </c>
      <c r="I397" s="29" t="s">
        <v>2519</v>
      </c>
      <c r="J397" s="43" t="s">
        <v>15</v>
      </c>
      <c r="K397" s="27" t="s">
        <v>23</v>
      </c>
      <c r="L397" s="29" t="s">
        <v>3599</v>
      </c>
      <c r="M397" s="29" t="s">
        <v>3599</v>
      </c>
      <c r="N397" s="29" t="s">
        <v>3599</v>
      </c>
      <c r="O397" s="30">
        <v>5.95</v>
      </c>
      <c r="P397" s="27" t="s">
        <v>1899</v>
      </c>
      <c r="Q397" s="31">
        <v>2</v>
      </c>
      <c r="R397" s="25" t="s">
        <v>113</v>
      </c>
      <c r="S397" s="25" t="s">
        <v>128</v>
      </c>
      <c r="T397" s="25" t="s">
        <v>4374</v>
      </c>
      <c r="U397" s="25" t="s">
        <v>128</v>
      </c>
      <c r="V397" s="23" t="s">
        <v>1191</v>
      </c>
      <c r="W397" s="23" t="s">
        <v>1251</v>
      </c>
      <c r="X397" s="23" t="s">
        <v>1252</v>
      </c>
      <c r="Y397" s="23" t="s">
        <v>1301</v>
      </c>
      <c r="Z397" s="23" t="s">
        <v>1276</v>
      </c>
      <c r="AA397" s="23" t="s">
        <v>107</v>
      </c>
      <c r="AB397" s="23" t="s">
        <v>2935</v>
      </c>
      <c r="AC397" s="25">
        <v>1.0054794520547945</v>
      </c>
      <c r="AD397" s="32">
        <v>500000000</v>
      </c>
      <c r="AE397" s="33">
        <f>VLOOKUP(J397,Library!A:B,2,0)</f>
        <v>3</v>
      </c>
      <c r="AF397" s="33">
        <f>VLOOKUP(J397,Library!A:G,7,0)</f>
        <v>3</v>
      </c>
      <c r="AG397" s="28" t="str">
        <f>VLOOKUP(V397,Library!W:X,2,0)</f>
        <v>N/A</v>
      </c>
      <c r="AH397" s="28" t="str">
        <f>VLOOKUP(W397,Library!Y:Z,2,0)</f>
        <v>N/A</v>
      </c>
      <c r="AI397" s="28" t="str">
        <f>VLOOKUP(X397,Library!AA:AB,2,0)</f>
        <v>N/A</v>
      </c>
      <c r="AJ397" s="33">
        <f>IF(MAX(AG397,AH397,AI397)=0,VLOOKUP(I397,Library!$J:$P,7,0),MAX(AG397,AH397,AI397))</f>
        <v>7</v>
      </c>
      <c r="AK397" s="33">
        <f t="shared" si="24"/>
        <v>3</v>
      </c>
      <c r="AL397" s="33">
        <f>VLOOKUP(AA397,Library!T:U,2,0)</f>
        <v>1</v>
      </c>
      <c r="AM397" s="34">
        <f t="shared" si="25"/>
        <v>3.8999999999999995</v>
      </c>
      <c r="AN397" s="33">
        <f t="shared" si="26"/>
        <v>5</v>
      </c>
      <c r="AO397" s="28" t="s">
        <v>136</v>
      </c>
      <c r="AP397" s="25" t="s">
        <v>128</v>
      </c>
      <c r="AQ397" s="28" t="s">
        <v>110</v>
      </c>
      <c r="AR397" s="28" t="s">
        <v>3396</v>
      </c>
      <c r="AS397" s="28" t="s">
        <v>2352</v>
      </c>
      <c r="AT397" s="23" t="s">
        <v>113</v>
      </c>
      <c r="AU397" s="23" t="s">
        <v>114</v>
      </c>
      <c r="AV397" s="25" t="s">
        <v>109</v>
      </c>
      <c r="AW397" s="25" t="s">
        <v>128</v>
      </c>
      <c r="AX397" s="25" t="s">
        <v>128</v>
      </c>
      <c r="AY397" s="25" t="s">
        <v>128</v>
      </c>
      <c r="AZ397" s="25" t="s">
        <v>128</v>
      </c>
      <c r="BA397" s="25" t="s">
        <v>128</v>
      </c>
      <c r="BB397" s="25" t="s">
        <v>128</v>
      </c>
      <c r="BC397" s="25" t="s">
        <v>128</v>
      </c>
      <c r="BD397" s="25" t="s">
        <v>128</v>
      </c>
      <c r="BE397" s="25" t="s">
        <v>128</v>
      </c>
      <c r="BF397" s="25" t="s">
        <v>128</v>
      </c>
      <c r="BG397" s="25" t="s">
        <v>128</v>
      </c>
      <c r="BH397" s="25" t="s">
        <v>113</v>
      </c>
      <c r="BI397" s="23" t="s">
        <v>128</v>
      </c>
      <c r="BJ397" t="s">
        <v>1277</v>
      </c>
      <c r="BK397" s="23" t="s">
        <v>1012</v>
      </c>
      <c r="BL397" s="23"/>
    </row>
    <row r="398" spans="1:64" ht="15">
      <c r="A398" s="28">
        <v>568</v>
      </c>
      <c r="B398" s="23" t="s">
        <v>1013</v>
      </c>
      <c r="C398" s="28" t="s">
        <v>1774</v>
      </c>
      <c r="D398" s="27" t="s">
        <v>1008</v>
      </c>
      <c r="E398" s="42" t="s">
        <v>49</v>
      </c>
      <c r="F398" s="25" t="s">
        <v>109</v>
      </c>
      <c r="G398" s="25" t="s">
        <v>128</v>
      </c>
      <c r="H398" s="25" t="s">
        <v>128</v>
      </c>
      <c r="I398" s="29" t="s">
        <v>2518</v>
      </c>
      <c r="J398" s="43" t="s">
        <v>3637</v>
      </c>
      <c r="K398" s="27" t="s">
        <v>23</v>
      </c>
      <c r="L398" s="29" t="s">
        <v>3599</v>
      </c>
      <c r="M398" s="29" t="s">
        <v>3599</v>
      </c>
      <c r="N398" s="29" t="s">
        <v>3599</v>
      </c>
      <c r="O398" s="30">
        <v>4.75</v>
      </c>
      <c r="P398" s="27" t="s">
        <v>1899</v>
      </c>
      <c r="Q398" s="31">
        <v>2</v>
      </c>
      <c r="R398" s="25" t="s">
        <v>113</v>
      </c>
      <c r="S398" s="25" t="s">
        <v>109</v>
      </c>
      <c r="T398" s="25" t="s">
        <v>113</v>
      </c>
      <c r="U398" s="25" t="s">
        <v>128</v>
      </c>
      <c r="V398" s="23" t="s">
        <v>8</v>
      </c>
      <c r="W398" s="23" t="s">
        <v>1251</v>
      </c>
      <c r="X398" s="23" t="s">
        <v>1252</v>
      </c>
      <c r="Y398" s="23" t="s">
        <v>1301</v>
      </c>
      <c r="Z398" s="23" t="s">
        <v>1276</v>
      </c>
      <c r="AA398" s="23" t="s">
        <v>107</v>
      </c>
      <c r="AB398" s="23" t="s">
        <v>2936</v>
      </c>
      <c r="AC398" s="25">
        <v>3.506849315068493</v>
      </c>
      <c r="AD398" s="32">
        <v>600000000</v>
      </c>
      <c r="AE398" s="33">
        <f>VLOOKUP(J398,Library!A:B,2,0)</f>
        <v>3</v>
      </c>
      <c r="AF398" s="33">
        <f>VLOOKUP(J398,Library!A:G,7,0)</f>
        <v>3</v>
      </c>
      <c r="AG398" s="28" t="str">
        <f>VLOOKUP(V398,Library!W:X,2,0)</f>
        <v>N/A</v>
      </c>
      <c r="AH398" s="28" t="str">
        <f>VLOOKUP(W398,Library!Y:Z,2,0)</f>
        <v>N/A</v>
      </c>
      <c r="AI398" s="28" t="str">
        <f>VLOOKUP(X398,Library!AA:AB,2,0)</f>
        <v>N/A</v>
      </c>
      <c r="AJ398" s="33">
        <f>IF(MAX(AG398,AH398,AI398)=0,VLOOKUP(I398,Library!$J:$P,7,0),MAX(AG398,AH398,AI398))</f>
        <v>7</v>
      </c>
      <c r="AK398" s="33">
        <f t="shared" si="24"/>
        <v>3</v>
      </c>
      <c r="AL398" s="33">
        <f>VLOOKUP(AA398,Library!T:U,2,0)</f>
        <v>1</v>
      </c>
      <c r="AM398" s="34">
        <f t="shared" si="25"/>
        <v>3.8999999999999995</v>
      </c>
      <c r="AN398" s="33">
        <f t="shared" si="26"/>
        <v>5</v>
      </c>
      <c r="AO398" s="28" t="s">
        <v>136</v>
      </c>
      <c r="AP398" s="25" t="s">
        <v>128</v>
      </c>
      <c r="AQ398" s="28" t="s">
        <v>110</v>
      </c>
      <c r="AR398" s="28" t="s">
        <v>3398</v>
      </c>
      <c r="AS398" s="28" t="s">
        <v>2353</v>
      </c>
      <c r="AT398" s="23" t="s">
        <v>3401</v>
      </c>
      <c r="AU398" s="23" t="s">
        <v>35</v>
      </c>
      <c r="AV398" s="25" t="s">
        <v>109</v>
      </c>
      <c r="AW398" s="25" t="s">
        <v>128</v>
      </c>
      <c r="AX398" s="25" t="s">
        <v>128</v>
      </c>
      <c r="AY398" s="25" t="s">
        <v>128</v>
      </c>
      <c r="AZ398" s="25" t="s">
        <v>128</v>
      </c>
      <c r="BA398" s="25" t="s">
        <v>128</v>
      </c>
      <c r="BB398" s="25" t="s">
        <v>128</v>
      </c>
      <c r="BC398" s="25" t="s">
        <v>128</v>
      </c>
      <c r="BD398" s="25" t="s">
        <v>128</v>
      </c>
      <c r="BE398" s="25" t="s">
        <v>128</v>
      </c>
      <c r="BF398" s="25" t="s">
        <v>128</v>
      </c>
      <c r="BG398" s="25" t="s">
        <v>128</v>
      </c>
      <c r="BH398" s="25" t="s">
        <v>113</v>
      </c>
      <c r="BI398" s="23" t="s">
        <v>128</v>
      </c>
      <c r="BJ398" t="s">
        <v>1277</v>
      </c>
      <c r="BK398" s="23" t="s">
        <v>1013</v>
      </c>
      <c r="BL398" s="23"/>
    </row>
    <row r="399" spans="1:64" ht="15">
      <c r="A399" s="28">
        <v>569</v>
      </c>
      <c r="B399" s="23" t="s">
        <v>1014</v>
      </c>
      <c r="C399" s="28" t="s">
        <v>1775</v>
      </c>
      <c r="D399" s="27" t="s">
        <v>1008</v>
      </c>
      <c r="E399" s="42" t="s">
        <v>49</v>
      </c>
      <c r="F399" s="25" t="s">
        <v>109</v>
      </c>
      <c r="G399" s="25" t="s">
        <v>128</v>
      </c>
      <c r="H399" s="25" t="s">
        <v>128</v>
      </c>
      <c r="I399" s="29" t="s">
        <v>2518</v>
      </c>
      <c r="J399" s="43" t="s">
        <v>3637</v>
      </c>
      <c r="K399" s="27" t="s">
        <v>23</v>
      </c>
      <c r="L399" s="29" t="s">
        <v>3599</v>
      </c>
      <c r="M399" s="29" t="s">
        <v>3599</v>
      </c>
      <c r="N399" s="29" t="s">
        <v>3599</v>
      </c>
      <c r="O399" s="30">
        <v>4.75</v>
      </c>
      <c r="P399" s="27" t="s">
        <v>1899</v>
      </c>
      <c r="Q399" s="31">
        <v>2</v>
      </c>
      <c r="R399" s="25" t="s">
        <v>113</v>
      </c>
      <c r="S399" s="25" t="s">
        <v>109</v>
      </c>
      <c r="T399" s="25" t="s">
        <v>113</v>
      </c>
      <c r="U399" s="25" t="s">
        <v>128</v>
      </c>
      <c r="V399" s="23" t="s">
        <v>8</v>
      </c>
      <c r="W399" s="23" t="s">
        <v>1251</v>
      </c>
      <c r="X399" s="23" t="s">
        <v>1252</v>
      </c>
      <c r="Y399" s="23" t="s">
        <v>1301</v>
      </c>
      <c r="Z399" s="23" t="s">
        <v>1276</v>
      </c>
      <c r="AA399" s="23" t="s">
        <v>107</v>
      </c>
      <c r="AB399" s="23" t="s">
        <v>2668</v>
      </c>
      <c r="AC399" s="25">
        <v>3.9506849315068493</v>
      </c>
      <c r="AD399" s="32">
        <v>400000000</v>
      </c>
      <c r="AE399" s="33">
        <f>VLOOKUP(J399,Library!A:B,2,0)</f>
        <v>3</v>
      </c>
      <c r="AF399" s="33">
        <f>VLOOKUP(J399,Library!A:G,7,0)</f>
        <v>3</v>
      </c>
      <c r="AG399" s="28" t="str">
        <f>VLOOKUP(V399,Library!W:X,2,0)</f>
        <v>N/A</v>
      </c>
      <c r="AH399" s="28" t="str">
        <f>VLOOKUP(W399,Library!Y:Z,2,0)</f>
        <v>N/A</v>
      </c>
      <c r="AI399" s="28" t="str">
        <f>VLOOKUP(X399,Library!AA:AB,2,0)</f>
        <v>N/A</v>
      </c>
      <c r="AJ399" s="33">
        <f>IF(MAX(AG399,AH399,AI399)=0,VLOOKUP(I399,Library!$J:$P,7,0),MAX(AG399,AH399,AI399))</f>
        <v>7</v>
      </c>
      <c r="AK399" s="33">
        <f t="shared" si="24"/>
        <v>3</v>
      </c>
      <c r="AL399" s="33">
        <f>VLOOKUP(AA399,Library!T:U,2,0)</f>
        <v>1</v>
      </c>
      <c r="AM399" s="34">
        <f t="shared" si="25"/>
        <v>3.8999999999999995</v>
      </c>
      <c r="AN399" s="33">
        <f t="shared" si="26"/>
        <v>5</v>
      </c>
      <c r="AO399" s="28" t="s">
        <v>136</v>
      </c>
      <c r="AP399" s="25" t="s">
        <v>128</v>
      </c>
      <c r="AQ399" s="28" t="s">
        <v>110</v>
      </c>
      <c r="AR399" s="28" t="s">
        <v>3398</v>
      </c>
      <c r="AS399" s="28" t="s">
        <v>2353</v>
      </c>
      <c r="AT399" s="23" t="s">
        <v>303</v>
      </c>
      <c r="AU399" s="23" t="s">
        <v>35</v>
      </c>
      <c r="AV399" s="25" t="s">
        <v>109</v>
      </c>
      <c r="AW399" s="25" t="s">
        <v>128</v>
      </c>
      <c r="AX399" s="25" t="s">
        <v>128</v>
      </c>
      <c r="AY399" s="25" t="s">
        <v>128</v>
      </c>
      <c r="AZ399" s="25" t="s">
        <v>128</v>
      </c>
      <c r="BA399" s="25" t="s">
        <v>128</v>
      </c>
      <c r="BB399" s="25" t="s">
        <v>128</v>
      </c>
      <c r="BC399" s="25" t="s">
        <v>128</v>
      </c>
      <c r="BD399" s="25" t="s">
        <v>128</v>
      </c>
      <c r="BE399" s="25" t="s">
        <v>128</v>
      </c>
      <c r="BF399" s="25" t="s">
        <v>128</v>
      </c>
      <c r="BG399" s="25" t="s">
        <v>128</v>
      </c>
      <c r="BH399" s="25" t="s">
        <v>113</v>
      </c>
      <c r="BI399" s="23" t="s">
        <v>128</v>
      </c>
      <c r="BJ399" t="s">
        <v>1277</v>
      </c>
      <c r="BK399" s="23" t="s">
        <v>1014</v>
      </c>
      <c r="BL399" s="23"/>
    </row>
    <row r="400" spans="1:64" ht="15">
      <c r="A400" s="28">
        <v>570</v>
      </c>
      <c r="B400" s="23" t="s">
        <v>1015</v>
      </c>
      <c r="C400" s="28" t="s">
        <v>1776</v>
      </c>
      <c r="D400" s="27" t="s">
        <v>1016</v>
      </c>
      <c r="E400" s="42" t="s">
        <v>49</v>
      </c>
      <c r="F400" s="25" t="s">
        <v>109</v>
      </c>
      <c r="G400" s="25" t="s">
        <v>109</v>
      </c>
      <c r="H400" s="25" t="s">
        <v>128</v>
      </c>
      <c r="I400" s="29" t="s">
        <v>1941</v>
      </c>
      <c r="J400" s="43" t="s">
        <v>1376</v>
      </c>
      <c r="K400" s="27" t="s">
        <v>23</v>
      </c>
      <c r="L400" s="29" t="s">
        <v>3599</v>
      </c>
      <c r="M400" s="29" t="s">
        <v>3599</v>
      </c>
      <c r="N400" s="29" t="s">
        <v>3599</v>
      </c>
      <c r="O400" s="30">
        <v>6</v>
      </c>
      <c r="P400" s="27" t="s">
        <v>1901</v>
      </c>
      <c r="Q400" s="31">
        <v>2</v>
      </c>
      <c r="R400" s="25" t="s">
        <v>113</v>
      </c>
      <c r="S400" s="25" t="s">
        <v>109</v>
      </c>
      <c r="T400" s="25" t="s">
        <v>113</v>
      </c>
      <c r="U400" s="25" t="s">
        <v>128</v>
      </c>
      <c r="V400" s="23" t="s">
        <v>8</v>
      </c>
      <c r="W400" s="23" t="s">
        <v>8</v>
      </c>
      <c r="X400" s="23" t="s">
        <v>8</v>
      </c>
      <c r="Y400" s="23" t="s">
        <v>1353</v>
      </c>
      <c r="Z400" s="23" t="s">
        <v>1291</v>
      </c>
      <c r="AA400" s="23" t="s">
        <v>107</v>
      </c>
      <c r="AB400" s="23" t="s">
        <v>2937</v>
      </c>
      <c r="AC400" s="25">
        <v>-0.34246575342465752</v>
      </c>
      <c r="AD400" s="32">
        <v>500000000</v>
      </c>
      <c r="AE400" s="33">
        <f>VLOOKUP(J400,Library!A:B,2,0)</f>
        <v>3</v>
      </c>
      <c r="AF400" s="33">
        <f>VLOOKUP(J400,Library!A:G,7,0)</f>
        <v>3</v>
      </c>
      <c r="AG400" s="28" t="str">
        <f>VLOOKUP(V400,Library!W:X,2,0)</f>
        <v>N/A</v>
      </c>
      <c r="AH400" s="28" t="str">
        <f>VLOOKUP(W400,Library!Y:Z,2,0)</f>
        <v>N/A</v>
      </c>
      <c r="AI400" s="28" t="str">
        <f>VLOOKUP(X400,Library!AA:AB,2,0)</f>
        <v>N/A</v>
      </c>
      <c r="AJ400" s="33">
        <f>IF(MAX(AG400,AH400,AI400)=0,VLOOKUP(I400,Library!$J:$P,7,0),MAX(AG400,AH400,AI400))</f>
        <v>5</v>
      </c>
      <c r="AK400" s="33" t="str">
        <f t="shared" si="24"/>
        <v/>
      </c>
      <c r="AL400" s="33">
        <f>VLOOKUP(AA400,Library!T:U,2,0)</f>
        <v>1</v>
      </c>
      <c r="AM400" s="34" t="e">
        <f t="shared" si="25"/>
        <v>#VALUE!</v>
      </c>
      <c r="AN400" s="33" t="e">
        <f t="shared" si="26"/>
        <v>#VALUE!</v>
      </c>
      <c r="AO400" s="28" t="s">
        <v>173</v>
      </c>
      <c r="AP400" s="25" t="s">
        <v>128</v>
      </c>
      <c r="AQ400" s="28" t="s">
        <v>3402</v>
      </c>
      <c r="AR400" s="28" t="s">
        <v>1976</v>
      </c>
      <c r="AS400" s="28" t="s">
        <v>1977</v>
      </c>
      <c r="AT400" s="23" t="s">
        <v>3403</v>
      </c>
      <c r="AU400" s="23" t="s">
        <v>3404</v>
      </c>
      <c r="AV400" s="25" t="s">
        <v>109</v>
      </c>
      <c r="AW400" s="25" t="s">
        <v>128</v>
      </c>
      <c r="AX400" s="25" t="s">
        <v>128</v>
      </c>
      <c r="AY400" s="25" t="s">
        <v>128</v>
      </c>
      <c r="AZ400" s="25" t="s">
        <v>109</v>
      </c>
      <c r="BA400" s="25" t="s">
        <v>128</v>
      </c>
      <c r="BB400" s="25" t="s">
        <v>128</v>
      </c>
      <c r="BC400" s="25" t="s">
        <v>128</v>
      </c>
      <c r="BD400" s="25" t="s">
        <v>128</v>
      </c>
      <c r="BE400" s="25" t="s">
        <v>128</v>
      </c>
      <c r="BF400" s="25" t="s">
        <v>128</v>
      </c>
      <c r="BG400" s="25" t="s">
        <v>109</v>
      </c>
      <c r="BH400" s="25" t="s">
        <v>113</v>
      </c>
      <c r="BI400" s="23" t="s">
        <v>128</v>
      </c>
      <c r="BJ400" t="s">
        <v>1277</v>
      </c>
      <c r="BK400" s="23" t="s">
        <v>1015</v>
      </c>
      <c r="BL400" s="23"/>
    </row>
    <row r="401" spans="1:64" ht="15">
      <c r="A401" s="28">
        <v>571</v>
      </c>
      <c r="B401" s="23" t="s">
        <v>1017</v>
      </c>
      <c r="C401" s="28" t="s">
        <v>1777</v>
      </c>
      <c r="D401" s="27" t="s">
        <v>1016</v>
      </c>
      <c r="E401" s="42" t="s">
        <v>49</v>
      </c>
      <c r="F401" s="25" t="s">
        <v>109</v>
      </c>
      <c r="G401" s="25" t="s">
        <v>109</v>
      </c>
      <c r="H401" s="25" t="s">
        <v>128</v>
      </c>
      <c r="I401" s="29" t="s">
        <v>1941</v>
      </c>
      <c r="J401" s="43" t="s">
        <v>1376</v>
      </c>
      <c r="K401" s="27" t="s">
        <v>23</v>
      </c>
      <c r="L401" s="29" t="s">
        <v>3599</v>
      </c>
      <c r="M401" s="29" t="s">
        <v>3599</v>
      </c>
      <c r="N401" s="29" t="s">
        <v>3599</v>
      </c>
      <c r="O401" s="30">
        <v>6.25</v>
      </c>
      <c r="P401" s="27" t="s">
        <v>1901</v>
      </c>
      <c r="Q401" s="31">
        <v>2</v>
      </c>
      <c r="R401" s="25" t="s">
        <v>113</v>
      </c>
      <c r="S401" s="25" t="s">
        <v>109</v>
      </c>
      <c r="T401" s="25" t="s">
        <v>113</v>
      </c>
      <c r="U401" s="25" t="s">
        <v>128</v>
      </c>
      <c r="V401" s="23" t="s">
        <v>8</v>
      </c>
      <c r="W401" s="23" t="s">
        <v>8</v>
      </c>
      <c r="X401" s="23" t="s">
        <v>8</v>
      </c>
      <c r="Y401" s="23" t="s">
        <v>1353</v>
      </c>
      <c r="Z401" s="23" t="s">
        <v>1291</v>
      </c>
      <c r="AA401" s="23" t="s">
        <v>107</v>
      </c>
      <c r="AB401" s="23" t="s">
        <v>2938</v>
      </c>
      <c r="AC401" s="25">
        <v>0.65753424657534243</v>
      </c>
      <c r="AD401" s="32">
        <v>500000000</v>
      </c>
      <c r="AE401" s="33">
        <f>VLOOKUP(J401,Library!A:B,2,0)</f>
        <v>3</v>
      </c>
      <c r="AF401" s="33">
        <f>VLOOKUP(J401,Library!A:G,7,0)</f>
        <v>3</v>
      </c>
      <c r="AG401" s="28" t="str">
        <f>VLOOKUP(V401,Library!W:X,2,0)</f>
        <v>N/A</v>
      </c>
      <c r="AH401" s="28" t="str">
        <f>VLOOKUP(W401,Library!Y:Z,2,0)</f>
        <v>N/A</v>
      </c>
      <c r="AI401" s="28" t="str">
        <f>VLOOKUP(X401,Library!AA:AB,2,0)</f>
        <v>N/A</v>
      </c>
      <c r="AJ401" s="33">
        <f>IF(MAX(AG401,AH401,AI401)=0,VLOOKUP(I401,Library!$J:$P,7,0),MAX(AG401,AH401,AI401))</f>
        <v>5</v>
      </c>
      <c r="AK401" s="33">
        <f t="shared" si="24"/>
        <v>2</v>
      </c>
      <c r="AL401" s="33">
        <f>VLOOKUP(AA401,Library!T:U,2,0)</f>
        <v>1</v>
      </c>
      <c r="AM401" s="34">
        <f t="shared" si="25"/>
        <v>3.3</v>
      </c>
      <c r="AN401" s="33">
        <f t="shared" si="26"/>
        <v>4</v>
      </c>
      <c r="AO401" s="28" t="s">
        <v>173</v>
      </c>
      <c r="AP401" s="25" t="s">
        <v>128</v>
      </c>
      <c r="AQ401" s="28" t="s">
        <v>3402</v>
      </c>
      <c r="AR401" s="28" t="s">
        <v>1976</v>
      </c>
      <c r="AS401" s="28" t="s">
        <v>1977</v>
      </c>
      <c r="AT401" s="23" t="s">
        <v>3403</v>
      </c>
      <c r="AU401" s="23" t="s">
        <v>3404</v>
      </c>
      <c r="AV401" s="25" t="s">
        <v>109</v>
      </c>
      <c r="AW401" s="25" t="s">
        <v>128</v>
      </c>
      <c r="AX401" s="25" t="s">
        <v>128</v>
      </c>
      <c r="AY401" s="25" t="s">
        <v>128</v>
      </c>
      <c r="AZ401" s="25" t="s">
        <v>109</v>
      </c>
      <c r="BA401" s="25" t="s">
        <v>128</v>
      </c>
      <c r="BB401" s="25" t="s">
        <v>128</v>
      </c>
      <c r="BC401" s="25" t="s">
        <v>128</v>
      </c>
      <c r="BD401" s="25" t="s">
        <v>128</v>
      </c>
      <c r="BE401" s="25" t="s">
        <v>128</v>
      </c>
      <c r="BF401" s="25" t="s">
        <v>128</v>
      </c>
      <c r="BG401" s="25" t="s">
        <v>109</v>
      </c>
      <c r="BH401" s="25" t="s">
        <v>113</v>
      </c>
      <c r="BI401" s="23" t="s">
        <v>128</v>
      </c>
      <c r="BJ401" t="s">
        <v>1277</v>
      </c>
      <c r="BK401" s="23" t="s">
        <v>1017</v>
      </c>
      <c r="BL401" s="23"/>
    </row>
    <row r="402" spans="1:64" ht="15">
      <c r="A402" s="28">
        <v>572</v>
      </c>
      <c r="B402" s="23" t="s">
        <v>1018</v>
      </c>
      <c r="C402" s="28" t="s">
        <v>1778</v>
      </c>
      <c r="D402" s="27" t="s">
        <v>1016</v>
      </c>
      <c r="E402" s="42" t="s">
        <v>49</v>
      </c>
      <c r="F402" s="25" t="s">
        <v>109</v>
      </c>
      <c r="G402" s="25" t="s">
        <v>109</v>
      </c>
      <c r="H402" s="25" t="s">
        <v>128</v>
      </c>
      <c r="I402" s="29" t="s">
        <v>1941</v>
      </c>
      <c r="J402" s="43" t="s">
        <v>1376</v>
      </c>
      <c r="K402" s="27" t="s">
        <v>23</v>
      </c>
      <c r="L402" s="29" t="s">
        <v>3599</v>
      </c>
      <c r="M402" s="29" t="s">
        <v>3599</v>
      </c>
      <c r="N402" s="29" t="s">
        <v>3599</v>
      </c>
      <c r="O402" s="30">
        <v>6.5</v>
      </c>
      <c r="P402" s="27" t="s">
        <v>1901</v>
      </c>
      <c r="Q402" s="31">
        <v>2</v>
      </c>
      <c r="R402" s="25" t="s">
        <v>113</v>
      </c>
      <c r="S402" s="25" t="s">
        <v>109</v>
      </c>
      <c r="T402" s="25" t="s">
        <v>113</v>
      </c>
      <c r="U402" s="25" t="s">
        <v>128</v>
      </c>
      <c r="V402" s="23" t="s">
        <v>8</v>
      </c>
      <c r="W402" s="23" t="s">
        <v>8</v>
      </c>
      <c r="X402" s="23" t="s">
        <v>8</v>
      </c>
      <c r="Y402" s="23" t="s">
        <v>1353</v>
      </c>
      <c r="Z402" s="23" t="s">
        <v>1291</v>
      </c>
      <c r="AA402" s="23" t="s">
        <v>107</v>
      </c>
      <c r="AB402" s="23" t="s">
        <v>2939</v>
      </c>
      <c r="AC402" s="25">
        <v>1.6575342465753424</v>
      </c>
      <c r="AD402" s="32">
        <v>1000000000</v>
      </c>
      <c r="AE402" s="33">
        <f>VLOOKUP(J402,Library!A:B,2,0)</f>
        <v>3</v>
      </c>
      <c r="AF402" s="33">
        <f>VLOOKUP(J402,Library!A:G,7,0)</f>
        <v>3</v>
      </c>
      <c r="AG402" s="28" t="str">
        <f>VLOOKUP(V402,Library!W:X,2,0)</f>
        <v>N/A</v>
      </c>
      <c r="AH402" s="28" t="str">
        <f>VLOOKUP(W402,Library!Y:Z,2,0)</f>
        <v>N/A</v>
      </c>
      <c r="AI402" s="28" t="str">
        <f>VLOOKUP(X402,Library!AA:AB,2,0)</f>
        <v>N/A</v>
      </c>
      <c r="AJ402" s="33">
        <f>IF(MAX(AG402,AH402,AI402)=0,VLOOKUP(I402,Library!$J:$P,7,0),MAX(AG402,AH402,AI402))</f>
        <v>5</v>
      </c>
      <c r="AK402" s="33">
        <f t="shared" si="24"/>
        <v>3</v>
      </c>
      <c r="AL402" s="33">
        <f>VLOOKUP(AA402,Library!T:U,2,0)</f>
        <v>1</v>
      </c>
      <c r="AM402" s="34">
        <f t="shared" si="25"/>
        <v>3.3999999999999995</v>
      </c>
      <c r="AN402" s="33">
        <f t="shared" si="26"/>
        <v>4</v>
      </c>
      <c r="AO402" s="28" t="s">
        <v>173</v>
      </c>
      <c r="AP402" s="25" t="s">
        <v>128</v>
      </c>
      <c r="AQ402" s="28" t="s">
        <v>3402</v>
      </c>
      <c r="AR402" s="28" t="s">
        <v>1976</v>
      </c>
      <c r="AS402" s="28" t="s">
        <v>1977</v>
      </c>
      <c r="AT402" s="23" t="s">
        <v>3403</v>
      </c>
      <c r="AU402" s="23" t="s">
        <v>35</v>
      </c>
      <c r="AV402" s="25" t="s">
        <v>109</v>
      </c>
      <c r="AW402" s="25" t="s">
        <v>128</v>
      </c>
      <c r="AX402" s="25" t="s">
        <v>128</v>
      </c>
      <c r="AY402" s="25" t="s">
        <v>128</v>
      </c>
      <c r="AZ402" s="25" t="s">
        <v>128</v>
      </c>
      <c r="BA402" s="25" t="s">
        <v>128</v>
      </c>
      <c r="BB402" s="25" t="s">
        <v>128</v>
      </c>
      <c r="BC402" s="25" t="s">
        <v>128</v>
      </c>
      <c r="BD402" s="25" t="s">
        <v>128</v>
      </c>
      <c r="BE402" s="25" t="s">
        <v>128</v>
      </c>
      <c r="BF402" s="25" t="s">
        <v>128</v>
      </c>
      <c r="BG402" s="25" t="s">
        <v>109</v>
      </c>
      <c r="BH402" s="25" t="s">
        <v>113</v>
      </c>
      <c r="BI402" s="23" t="s">
        <v>128</v>
      </c>
      <c r="BJ402" t="s">
        <v>1277</v>
      </c>
      <c r="BK402" s="23" t="s">
        <v>1018</v>
      </c>
      <c r="BL402" s="23"/>
    </row>
    <row r="403" spans="1:64" ht="15">
      <c r="A403" s="28">
        <v>573</v>
      </c>
      <c r="B403" s="23" t="s">
        <v>1019</v>
      </c>
      <c r="C403" s="28" t="s">
        <v>1779</v>
      </c>
      <c r="D403" s="27" t="s">
        <v>1016</v>
      </c>
      <c r="E403" s="42" t="s">
        <v>49</v>
      </c>
      <c r="F403" s="25" t="s">
        <v>109</v>
      </c>
      <c r="G403" s="25" t="s">
        <v>109</v>
      </c>
      <c r="H403" s="25" t="s">
        <v>128</v>
      </c>
      <c r="I403" s="29" t="s">
        <v>1941</v>
      </c>
      <c r="J403" s="43" t="s">
        <v>1376</v>
      </c>
      <c r="K403" s="27" t="s">
        <v>23</v>
      </c>
      <c r="L403" s="29" t="s">
        <v>3599</v>
      </c>
      <c r="M403" s="29" t="s">
        <v>3599</v>
      </c>
      <c r="N403" s="29" t="s">
        <v>3599</v>
      </c>
      <c r="O403" s="30">
        <v>6.75</v>
      </c>
      <c r="P403" s="27" t="s">
        <v>1901</v>
      </c>
      <c r="Q403" s="31">
        <v>2</v>
      </c>
      <c r="R403" s="25" t="s">
        <v>113</v>
      </c>
      <c r="S403" s="25" t="s">
        <v>109</v>
      </c>
      <c r="T403" s="25" t="s">
        <v>113</v>
      </c>
      <c r="U403" s="25" t="s">
        <v>128</v>
      </c>
      <c r="V403" s="23" t="s">
        <v>8</v>
      </c>
      <c r="W403" s="23" t="s">
        <v>8</v>
      </c>
      <c r="X403" s="23" t="s">
        <v>8</v>
      </c>
      <c r="Y403" s="23" t="s">
        <v>1353</v>
      </c>
      <c r="Z403" s="23" t="s">
        <v>1291</v>
      </c>
      <c r="AA403" s="23" t="s">
        <v>107</v>
      </c>
      <c r="AB403" s="23" t="s">
        <v>2940</v>
      </c>
      <c r="AC403" s="25">
        <v>2.6602739726027398</v>
      </c>
      <c r="AD403" s="32">
        <v>1500000000</v>
      </c>
      <c r="AE403" s="33">
        <f>VLOOKUP(J403,Library!A:B,2,0)</f>
        <v>3</v>
      </c>
      <c r="AF403" s="33">
        <f>VLOOKUP(J403,Library!A:G,7,0)</f>
        <v>3</v>
      </c>
      <c r="AG403" s="28" t="str">
        <f>VLOOKUP(V403,Library!W:X,2,0)</f>
        <v>N/A</v>
      </c>
      <c r="AH403" s="28" t="str">
        <f>VLOOKUP(W403,Library!Y:Z,2,0)</f>
        <v>N/A</v>
      </c>
      <c r="AI403" s="28" t="str">
        <f>VLOOKUP(X403,Library!AA:AB,2,0)</f>
        <v>N/A</v>
      </c>
      <c r="AJ403" s="33">
        <f>IF(MAX(AG403,AH403,AI403)=0,VLOOKUP(I403,Library!$J:$P,7,0),MAX(AG403,AH403,AI403))</f>
        <v>5</v>
      </c>
      <c r="AK403" s="33">
        <f t="shared" si="24"/>
        <v>3</v>
      </c>
      <c r="AL403" s="33">
        <f>VLOOKUP(AA403,Library!T:U,2,0)</f>
        <v>1</v>
      </c>
      <c r="AM403" s="34">
        <f t="shared" si="25"/>
        <v>3.3999999999999995</v>
      </c>
      <c r="AN403" s="33">
        <f t="shared" si="26"/>
        <v>4</v>
      </c>
      <c r="AO403" s="28" t="s">
        <v>173</v>
      </c>
      <c r="AP403" s="25" t="s">
        <v>128</v>
      </c>
      <c r="AQ403" s="28" t="s">
        <v>3402</v>
      </c>
      <c r="AR403" s="28" t="s">
        <v>1976</v>
      </c>
      <c r="AS403" s="28" t="s">
        <v>1977</v>
      </c>
      <c r="AT403" s="23" t="s">
        <v>3403</v>
      </c>
      <c r="AU403" s="23" t="s">
        <v>35</v>
      </c>
      <c r="AV403" s="25" t="s">
        <v>109</v>
      </c>
      <c r="AW403" s="25" t="s">
        <v>128</v>
      </c>
      <c r="AX403" s="25" t="s">
        <v>128</v>
      </c>
      <c r="AY403" s="25" t="s">
        <v>128</v>
      </c>
      <c r="AZ403" s="25" t="s">
        <v>128</v>
      </c>
      <c r="BA403" s="25" t="s">
        <v>128</v>
      </c>
      <c r="BB403" s="25" t="s">
        <v>128</v>
      </c>
      <c r="BC403" s="25" t="s">
        <v>128</v>
      </c>
      <c r="BD403" s="25" t="s">
        <v>128</v>
      </c>
      <c r="BE403" s="25" t="s">
        <v>128</v>
      </c>
      <c r="BF403" s="25" t="s">
        <v>128</v>
      </c>
      <c r="BG403" s="25" t="s">
        <v>109</v>
      </c>
      <c r="BH403" s="25" t="s">
        <v>113</v>
      </c>
      <c r="BI403" s="23" t="s">
        <v>128</v>
      </c>
      <c r="BJ403" t="s">
        <v>1277</v>
      </c>
      <c r="BK403" s="23" t="s">
        <v>1019</v>
      </c>
      <c r="BL403" s="23"/>
    </row>
    <row r="404" spans="1:64" ht="15">
      <c r="A404" s="28">
        <v>574</v>
      </c>
      <c r="B404" s="23" t="s">
        <v>1020</v>
      </c>
      <c r="C404" s="28" t="s">
        <v>1780</v>
      </c>
      <c r="D404" s="27" t="s">
        <v>1016</v>
      </c>
      <c r="E404" s="42" t="s">
        <v>49</v>
      </c>
      <c r="F404" s="25" t="s">
        <v>109</v>
      </c>
      <c r="G404" s="25" t="s">
        <v>109</v>
      </c>
      <c r="H404" s="25" t="s">
        <v>128</v>
      </c>
      <c r="I404" s="29" t="s">
        <v>1941</v>
      </c>
      <c r="J404" s="43" t="s">
        <v>1376</v>
      </c>
      <c r="K404" s="27" t="s">
        <v>23</v>
      </c>
      <c r="L404" s="29" t="s">
        <v>3599</v>
      </c>
      <c r="M404" s="29" t="s">
        <v>3599</v>
      </c>
      <c r="N404" s="29" t="s">
        <v>3599</v>
      </c>
      <c r="O404" s="30">
        <v>7</v>
      </c>
      <c r="P404" s="27" t="s">
        <v>1901</v>
      </c>
      <c r="Q404" s="31">
        <v>2</v>
      </c>
      <c r="R404" s="25" t="s">
        <v>113</v>
      </c>
      <c r="S404" s="25" t="s">
        <v>109</v>
      </c>
      <c r="T404" s="25" t="s">
        <v>113</v>
      </c>
      <c r="U404" s="25" t="s">
        <v>128</v>
      </c>
      <c r="V404" s="23" t="s">
        <v>8</v>
      </c>
      <c r="W404" s="23" t="s">
        <v>8</v>
      </c>
      <c r="X404" s="23" t="s">
        <v>8</v>
      </c>
      <c r="Y404" s="23" t="s">
        <v>1353</v>
      </c>
      <c r="Z404" s="23" t="s">
        <v>1291</v>
      </c>
      <c r="AA404" s="23" t="s">
        <v>107</v>
      </c>
      <c r="AB404" s="23" t="s">
        <v>2695</v>
      </c>
      <c r="AC404" s="25">
        <v>3.6602739726027398</v>
      </c>
      <c r="AD404" s="32">
        <v>1500000000</v>
      </c>
      <c r="AE404" s="33">
        <f>VLOOKUP(J404,Library!A:B,2,0)</f>
        <v>3</v>
      </c>
      <c r="AF404" s="33">
        <f>VLOOKUP(J404,Library!A:G,7,0)</f>
        <v>3</v>
      </c>
      <c r="AG404" s="28" t="str">
        <f>VLOOKUP(V404,Library!W:X,2,0)</f>
        <v>N/A</v>
      </c>
      <c r="AH404" s="28" t="str">
        <f>VLOOKUP(W404,Library!Y:Z,2,0)</f>
        <v>N/A</v>
      </c>
      <c r="AI404" s="28" t="str">
        <f>VLOOKUP(X404,Library!AA:AB,2,0)</f>
        <v>N/A</v>
      </c>
      <c r="AJ404" s="33">
        <f>IF(MAX(AG404,AH404,AI404)=0,VLOOKUP(I404,Library!$J:$P,7,0),MAX(AG404,AH404,AI404))</f>
        <v>5</v>
      </c>
      <c r="AK404" s="33">
        <f t="shared" si="24"/>
        <v>3</v>
      </c>
      <c r="AL404" s="33">
        <f>VLOOKUP(AA404,Library!T:U,2,0)</f>
        <v>1</v>
      </c>
      <c r="AM404" s="34">
        <f t="shared" si="25"/>
        <v>3.3999999999999995</v>
      </c>
      <c r="AN404" s="33">
        <f t="shared" si="26"/>
        <v>4</v>
      </c>
      <c r="AO404" s="28" t="s">
        <v>173</v>
      </c>
      <c r="AP404" s="25" t="s">
        <v>128</v>
      </c>
      <c r="AQ404" s="28" t="s">
        <v>3402</v>
      </c>
      <c r="AR404" s="28" t="s">
        <v>1976</v>
      </c>
      <c r="AS404" s="28" t="s">
        <v>1977</v>
      </c>
      <c r="AT404" s="23" t="s">
        <v>3403</v>
      </c>
      <c r="AU404" s="23" t="s">
        <v>35</v>
      </c>
      <c r="AV404" s="25" t="s">
        <v>109</v>
      </c>
      <c r="AW404" s="25" t="s">
        <v>128</v>
      </c>
      <c r="AX404" s="25" t="s">
        <v>128</v>
      </c>
      <c r="AY404" s="25" t="s">
        <v>128</v>
      </c>
      <c r="AZ404" s="25" t="s">
        <v>128</v>
      </c>
      <c r="BA404" s="25" t="s">
        <v>128</v>
      </c>
      <c r="BB404" s="25" t="s">
        <v>128</v>
      </c>
      <c r="BC404" s="25" t="s">
        <v>128</v>
      </c>
      <c r="BD404" s="25" t="s">
        <v>128</v>
      </c>
      <c r="BE404" s="25" t="s">
        <v>128</v>
      </c>
      <c r="BF404" s="25" t="s">
        <v>128</v>
      </c>
      <c r="BG404" s="25" t="s">
        <v>109</v>
      </c>
      <c r="BH404" s="25" t="s">
        <v>113</v>
      </c>
      <c r="BI404" s="23" t="s">
        <v>128</v>
      </c>
      <c r="BJ404" t="s">
        <v>1277</v>
      </c>
      <c r="BK404" s="23" t="s">
        <v>1020</v>
      </c>
      <c r="BL404" s="23"/>
    </row>
    <row r="405" spans="1:64" ht="15">
      <c r="A405" s="28">
        <v>575</v>
      </c>
      <c r="B405" s="23" t="s">
        <v>1021</v>
      </c>
      <c r="C405" s="28" t="s">
        <v>1781</v>
      </c>
      <c r="D405" s="27" t="s">
        <v>1016</v>
      </c>
      <c r="E405" s="42" t="s">
        <v>49</v>
      </c>
      <c r="F405" s="25" t="s">
        <v>109</v>
      </c>
      <c r="G405" s="25" t="s">
        <v>109</v>
      </c>
      <c r="H405" s="25" t="s">
        <v>128</v>
      </c>
      <c r="I405" s="29" t="s">
        <v>1941</v>
      </c>
      <c r="J405" s="43" t="s">
        <v>1376</v>
      </c>
      <c r="K405" s="27" t="s">
        <v>23</v>
      </c>
      <c r="L405" s="29" t="s">
        <v>3599</v>
      </c>
      <c r="M405" s="29" t="s">
        <v>3599</v>
      </c>
      <c r="N405" s="29" t="s">
        <v>3599</v>
      </c>
      <c r="O405" s="30">
        <v>7.25</v>
      </c>
      <c r="P405" s="27" t="s">
        <v>1901</v>
      </c>
      <c r="Q405" s="31">
        <v>2</v>
      </c>
      <c r="R405" s="25" t="s">
        <v>113</v>
      </c>
      <c r="S405" s="25" t="s">
        <v>109</v>
      </c>
      <c r="T405" s="25" t="s">
        <v>113</v>
      </c>
      <c r="U405" s="25" t="s">
        <v>128</v>
      </c>
      <c r="V405" s="23" t="s">
        <v>8</v>
      </c>
      <c r="W405" s="23" t="s">
        <v>8</v>
      </c>
      <c r="X405" s="23" t="s">
        <v>8</v>
      </c>
      <c r="Y405" s="23" t="s">
        <v>1353</v>
      </c>
      <c r="Z405" s="23" t="s">
        <v>1291</v>
      </c>
      <c r="AA405" s="23" t="s">
        <v>107</v>
      </c>
      <c r="AB405" s="23" t="s">
        <v>2941</v>
      </c>
      <c r="AC405" s="25">
        <v>4.6602739726027398</v>
      </c>
      <c r="AD405" s="32">
        <v>704637631.00000012</v>
      </c>
      <c r="AE405" s="33">
        <f>VLOOKUP(J405,Library!A:B,2,0)</f>
        <v>3</v>
      </c>
      <c r="AF405" s="33">
        <f>VLOOKUP(J405,Library!A:G,7,0)</f>
        <v>3</v>
      </c>
      <c r="AG405" s="28" t="str">
        <f>VLOOKUP(V405,Library!W:X,2,0)</f>
        <v>N/A</v>
      </c>
      <c r="AH405" s="28" t="str">
        <f>VLOOKUP(W405,Library!Y:Z,2,0)</f>
        <v>N/A</v>
      </c>
      <c r="AI405" s="28" t="str">
        <f>VLOOKUP(X405,Library!AA:AB,2,0)</f>
        <v>N/A</v>
      </c>
      <c r="AJ405" s="33">
        <f>IF(MAX(AG405,AH405,AI405)=0,VLOOKUP(I405,Library!$J:$P,7,0),MAX(AG405,AH405,AI405))</f>
        <v>5</v>
      </c>
      <c r="AK405" s="33">
        <f t="shared" si="24"/>
        <v>3</v>
      </c>
      <c r="AL405" s="33">
        <f>VLOOKUP(AA405,Library!T:U,2,0)</f>
        <v>1</v>
      </c>
      <c r="AM405" s="34">
        <f t="shared" si="25"/>
        <v>3.3999999999999995</v>
      </c>
      <c r="AN405" s="33">
        <f t="shared" si="26"/>
        <v>4</v>
      </c>
      <c r="AO405" s="28" t="s">
        <v>136</v>
      </c>
      <c r="AP405" s="25" t="s">
        <v>128</v>
      </c>
      <c r="AQ405" s="28" t="s">
        <v>3402</v>
      </c>
      <c r="AR405" s="28" t="s">
        <v>1976</v>
      </c>
      <c r="AS405" s="28" t="s">
        <v>1977</v>
      </c>
      <c r="AT405" s="23" t="s">
        <v>3403</v>
      </c>
      <c r="AU405" s="23" t="s">
        <v>35</v>
      </c>
      <c r="AV405" s="25" t="s">
        <v>109</v>
      </c>
      <c r="AW405" s="25" t="s">
        <v>128</v>
      </c>
      <c r="AX405" s="25" t="s">
        <v>128</v>
      </c>
      <c r="AY405" s="25" t="s">
        <v>128</v>
      </c>
      <c r="AZ405" s="25" t="s">
        <v>128</v>
      </c>
      <c r="BA405" s="25" t="s">
        <v>128</v>
      </c>
      <c r="BB405" s="25" t="s">
        <v>128</v>
      </c>
      <c r="BC405" s="25" t="s">
        <v>128</v>
      </c>
      <c r="BD405" s="25" t="s">
        <v>128</v>
      </c>
      <c r="BE405" s="25" t="s">
        <v>128</v>
      </c>
      <c r="BF405" s="25" t="s">
        <v>128</v>
      </c>
      <c r="BG405" s="25" t="s">
        <v>109</v>
      </c>
      <c r="BH405" s="25" t="s">
        <v>113</v>
      </c>
      <c r="BI405" s="23" t="s">
        <v>128</v>
      </c>
      <c r="BJ405" t="s">
        <v>1277</v>
      </c>
      <c r="BK405" s="23" t="s">
        <v>1021</v>
      </c>
      <c r="BL405" s="23"/>
    </row>
    <row r="406" spans="1:64" ht="15">
      <c r="A406" s="28">
        <v>577</v>
      </c>
      <c r="B406" s="23" t="s">
        <v>1022</v>
      </c>
      <c r="C406" s="28" t="s">
        <v>1782</v>
      </c>
      <c r="D406" s="27" t="s">
        <v>3601</v>
      </c>
      <c r="E406" s="42" t="s">
        <v>113</v>
      </c>
      <c r="F406" s="25" t="s">
        <v>128</v>
      </c>
      <c r="G406" s="25" t="s">
        <v>128</v>
      </c>
      <c r="H406" s="25" t="s">
        <v>128</v>
      </c>
      <c r="I406" s="29" t="s">
        <v>2520</v>
      </c>
      <c r="J406" s="43" t="s">
        <v>15</v>
      </c>
      <c r="K406" s="27" t="s">
        <v>23</v>
      </c>
      <c r="L406" s="29">
        <v>32.04</v>
      </c>
      <c r="M406" s="29">
        <v>32.118000000000002</v>
      </c>
      <c r="N406" s="29">
        <v>84.466293025764614</v>
      </c>
      <c r="O406" s="30">
        <v>3.9750000000000001</v>
      </c>
      <c r="P406" s="27" t="s">
        <v>106</v>
      </c>
      <c r="Q406" s="31">
        <v>2</v>
      </c>
      <c r="R406" s="25" t="s">
        <v>4377</v>
      </c>
      <c r="S406" s="25" t="s">
        <v>128</v>
      </c>
      <c r="T406" s="25" t="s">
        <v>4374</v>
      </c>
      <c r="U406" s="25" t="s">
        <v>128</v>
      </c>
      <c r="V406" s="23" t="s">
        <v>1244</v>
      </c>
      <c r="W406" s="23" t="s">
        <v>1379</v>
      </c>
      <c r="X406" s="23" t="s">
        <v>80</v>
      </c>
      <c r="Y406" s="23" t="s">
        <v>1301</v>
      </c>
      <c r="Z406" s="23" t="s">
        <v>113</v>
      </c>
      <c r="AA406" s="23" t="s">
        <v>107</v>
      </c>
      <c r="AB406" s="23" t="s">
        <v>2942</v>
      </c>
      <c r="AC406" s="25">
        <v>1.7671232876712328</v>
      </c>
      <c r="AD406" s="32">
        <v>1000000000</v>
      </c>
      <c r="AE406" s="33">
        <f>VLOOKUP(J406,Library!A:B,2,0)</f>
        <v>3</v>
      </c>
      <c r="AF406" s="33">
        <f>VLOOKUP(J406,Library!A:G,7,0)</f>
        <v>3</v>
      </c>
      <c r="AG406" s="28">
        <f>VLOOKUP(V406,Library!W:X,2,0)</f>
        <v>6</v>
      </c>
      <c r="AH406" s="28">
        <f>VLOOKUP(W406,Library!Y:Z,2,0)</f>
        <v>6</v>
      </c>
      <c r="AI406" s="28">
        <f>VLOOKUP(X406,Library!AA:AB,2,0)</f>
        <v>6</v>
      </c>
      <c r="AJ406" s="33">
        <f>IF(MAX(AG406,AH406,AI406)=0,VLOOKUP(I406,Library!$J:$P,7,0),MAX(AG406,AH406,AI406))</f>
        <v>6</v>
      </c>
      <c r="AK406" s="33">
        <f t="shared" ref="AK406:AK452" si="27">IF(AND(AC406&gt;=0,AC406&lt;=1),2,IF(AND(AC406&gt;1,AC406&lt;=5),3,IF(AND(AC406&gt;5,AC406&lt;=10),4,IF(OR(AC406&gt;10,AC406=""),5,""))))</f>
        <v>3</v>
      </c>
      <c r="AL406" s="33">
        <f>VLOOKUP(AA406,Library!T:U,2,0)</f>
        <v>1</v>
      </c>
      <c r="AM406" s="34">
        <f t="shared" ref="AM406:AM452" si="28">AE406*0.35+AF406*0.25+AJ406*0.25+AK406*0.1+AL406*0.05</f>
        <v>3.6499999999999995</v>
      </c>
      <c r="AN406" s="33">
        <f t="shared" ref="AN406:AN452" si="29">IF(AND(AM406&gt;=1,AM406&lt;=1.45),1,IF(AND(AM406&gt;1.45,AM406&lt;=2.1),2,IF(AND(AM406&gt;2.1,AM406&lt;=2.95),3,IF(AND(AM406&gt;2.95,AM406&lt;=3.65),4,IF(AND(AM406&gt;3.65,AM406&lt;=5),5,"")))))</f>
        <v>4</v>
      </c>
      <c r="AO406" s="28" t="s">
        <v>127</v>
      </c>
      <c r="AP406" s="25" t="s">
        <v>128</v>
      </c>
      <c r="AQ406" s="28" t="s">
        <v>3405</v>
      </c>
      <c r="AR406" s="28" t="s">
        <v>3406</v>
      </c>
      <c r="AS406" s="28" t="s">
        <v>2354</v>
      </c>
      <c r="AT406" s="23" t="s">
        <v>113</v>
      </c>
      <c r="AU406" s="23" t="s">
        <v>114</v>
      </c>
      <c r="AV406" s="25" t="s">
        <v>128</v>
      </c>
      <c r="AW406" s="25" t="s">
        <v>128</v>
      </c>
      <c r="AX406" s="25" t="s">
        <v>128</v>
      </c>
      <c r="AY406" s="25" t="s">
        <v>128</v>
      </c>
      <c r="AZ406" s="25" t="s">
        <v>128</v>
      </c>
      <c r="BA406" s="25" t="s">
        <v>128</v>
      </c>
      <c r="BB406" s="25" t="s">
        <v>128</v>
      </c>
      <c r="BC406" s="25" t="s">
        <v>128</v>
      </c>
      <c r="BD406" s="25" t="s">
        <v>128</v>
      </c>
      <c r="BE406" s="25" t="s">
        <v>128</v>
      </c>
      <c r="BF406" s="25" t="s">
        <v>128</v>
      </c>
      <c r="BG406" s="25" t="s">
        <v>128</v>
      </c>
      <c r="BH406" s="25" t="s">
        <v>3631</v>
      </c>
      <c r="BI406" s="23" t="s">
        <v>128</v>
      </c>
      <c r="BJ406" t="s">
        <v>1277</v>
      </c>
      <c r="BK406" s="23" t="s">
        <v>1022</v>
      </c>
      <c r="BL406" s="23"/>
    </row>
    <row r="407" spans="1:64" ht="15">
      <c r="A407" s="28">
        <v>578</v>
      </c>
      <c r="B407" s="23" t="s">
        <v>1023</v>
      </c>
      <c r="C407" s="28" t="s">
        <v>1783</v>
      </c>
      <c r="D407" s="27" t="s">
        <v>3601</v>
      </c>
      <c r="E407" s="42" t="s">
        <v>113</v>
      </c>
      <c r="F407" s="25" t="s">
        <v>128</v>
      </c>
      <c r="G407" s="25" t="s">
        <v>128</v>
      </c>
      <c r="H407" s="25" t="s">
        <v>128</v>
      </c>
      <c r="I407" s="29" t="s">
        <v>2520</v>
      </c>
      <c r="J407" s="43" t="s">
        <v>15</v>
      </c>
      <c r="K407" s="27" t="s">
        <v>23</v>
      </c>
      <c r="L407" s="29">
        <v>30.774000000000001</v>
      </c>
      <c r="M407" s="29">
        <v>31.257999999999999</v>
      </c>
      <c r="N407" s="29">
        <v>40.58186909958706</v>
      </c>
      <c r="O407" s="30">
        <v>3.5</v>
      </c>
      <c r="P407" s="27" t="s">
        <v>106</v>
      </c>
      <c r="Q407" s="31">
        <v>2</v>
      </c>
      <c r="R407" s="25" t="s">
        <v>2962</v>
      </c>
      <c r="S407" s="25" t="s">
        <v>128</v>
      </c>
      <c r="T407" s="25" t="s">
        <v>4374</v>
      </c>
      <c r="U407" s="25" t="s">
        <v>128</v>
      </c>
      <c r="V407" s="23" t="s">
        <v>1244</v>
      </c>
      <c r="W407" s="23" t="s">
        <v>1379</v>
      </c>
      <c r="X407" s="23" t="s">
        <v>80</v>
      </c>
      <c r="Y407" s="23" t="s">
        <v>1301</v>
      </c>
      <c r="Z407" s="23" t="s">
        <v>113</v>
      </c>
      <c r="AA407" s="23" t="s">
        <v>107</v>
      </c>
      <c r="AB407" s="23" t="s">
        <v>421</v>
      </c>
      <c r="AC407" s="25">
        <v>3.7780821917808218</v>
      </c>
      <c r="AD407" s="32">
        <v>300000000</v>
      </c>
      <c r="AE407" s="33">
        <f>VLOOKUP(J407,Library!A:B,2,0)</f>
        <v>3</v>
      </c>
      <c r="AF407" s="33">
        <f>VLOOKUP(J407,Library!A:G,7,0)</f>
        <v>3</v>
      </c>
      <c r="AG407" s="28">
        <f>VLOOKUP(V407,Library!W:X,2,0)</f>
        <v>6</v>
      </c>
      <c r="AH407" s="28">
        <f>VLOOKUP(W407,Library!Y:Z,2,0)</f>
        <v>6</v>
      </c>
      <c r="AI407" s="28">
        <f>VLOOKUP(X407,Library!AA:AB,2,0)</f>
        <v>6</v>
      </c>
      <c r="AJ407" s="33">
        <f>IF(MAX(AG407,AH407,AI407)=0,VLOOKUP(I407,Library!$J:$P,7,0),MAX(AG407,AH407,AI407))</f>
        <v>6</v>
      </c>
      <c r="AK407" s="33">
        <f t="shared" si="27"/>
        <v>3</v>
      </c>
      <c r="AL407" s="33">
        <f>VLOOKUP(AA407,Library!T:U,2,0)</f>
        <v>1</v>
      </c>
      <c r="AM407" s="34">
        <f t="shared" si="28"/>
        <v>3.6499999999999995</v>
      </c>
      <c r="AN407" s="33">
        <f t="shared" si="29"/>
        <v>4</v>
      </c>
      <c r="AO407" s="28" t="s">
        <v>127</v>
      </c>
      <c r="AP407" s="25" t="s">
        <v>128</v>
      </c>
      <c r="AQ407" s="28" t="s">
        <v>3405</v>
      </c>
      <c r="AR407" s="28" t="s">
        <v>3406</v>
      </c>
      <c r="AS407" s="28" t="s">
        <v>2354</v>
      </c>
      <c r="AT407" s="23" t="s">
        <v>113</v>
      </c>
      <c r="AU407" s="23" t="s">
        <v>114</v>
      </c>
      <c r="AV407" s="25" t="s">
        <v>128</v>
      </c>
      <c r="AW407" s="25" t="s">
        <v>128</v>
      </c>
      <c r="AX407" s="25" t="s">
        <v>128</v>
      </c>
      <c r="AY407" s="25" t="s">
        <v>128</v>
      </c>
      <c r="AZ407" s="25" t="s">
        <v>128</v>
      </c>
      <c r="BA407" s="25" t="s">
        <v>128</v>
      </c>
      <c r="BB407" s="25" t="s">
        <v>128</v>
      </c>
      <c r="BC407" s="25" t="s">
        <v>128</v>
      </c>
      <c r="BD407" s="25" t="s">
        <v>128</v>
      </c>
      <c r="BE407" s="25" t="s">
        <v>128</v>
      </c>
      <c r="BF407" s="25" t="s">
        <v>128</v>
      </c>
      <c r="BG407" s="25" t="s">
        <v>128</v>
      </c>
      <c r="BH407" s="25" t="s">
        <v>113</v>
      </c>
      <c r="BI407" s="23" t="s">
        <v>128</v>
      </c>
      <c r="BJ407" t="s">
        <v>1277</v>
      </c>
      <c r="BK407" s="23" t="s">
        <v>1023</v>
      </c>
      <c r="BL407" s="23"/>
    </row>
    <row r="408" spans="1:64" ht="15">
      <c r="A408" s="28">
        <v>579</v>
      </c>
      <c r="B408" s="23" t="s">
        <v>1025</v>
      </c>
      <c r="C408" s="28" t="s">
        <v>1784</v>
      </c>
      <c r="D408" s="27" t="s">
        <v>1024</v>
      </c>
      <c r="E408" s="42" t="s">
        <v>49</v>
      </c>
      <c r="F408" s="25" t="s">
        <v>109</v>
      </c>
      <c r="G408" s="25" t="s">
        <v>109</v>
      </c>
      <c r="H408" s="25" t="s">
        <v>128</v>
      </c>
      <c r="I408" s="29" t="s">
        <v>2521</v>
      </c>
      <c r="J408" s="43" t="s">
        <v>1375</v>
      </c>
      <c r="K408" s="27" t="s">
        <v>23</v>
      </c>
      <c r="L408" s="29" t="s">
        <v>3599</v>
      </c>
      <c r="M408" s="29" t="s">
        <v>3599</v>
      </c>
      <c r="N408" s="29" t="s">
        <v>3599</v>
      </c>
      <c r="O408" s="30">
        <v>5.375</v>
      </c>
      <c r="P408" s="27" t="s">
        <v>1899</v>
      </c>
      <c r="Q408" s="31">
        <v>2</v>
      </c>
      <c r="R408" s="25" t="s">
        <v>113</v>
      </c>
      <c r="S408" s="25" t="s">
        <v>109</v>
      </c>
      <c r="T408" s="25" t="s">
        <v>113</v>
      </c>
      <c r="U408" s="25" t="s">
        <v>128</v>
      </c>
      <c r="V408" s="23" t="s">
        <v>8</v>
      </c>
      <c r="W408" s="23" t="s">
        <v>1251</v>
      </c>
      <c r="X408" s="23" t="s">
        <v>8</v>
      </c>
      <c r="Y408" s="23" t="s">
        <v>1301</v>
      </c>
      <c r="Z408" s="23" t="s">
        <v>113</v>
      </c>
      <c r="AA408" s="23" t="s">
        <v>107</v>
      </c>
      <c r="AB408" s="23" t="s">
        <v>113</v>
      </c>
      <c r="AC408" s="25" t="s">
        <v>113</v>
      </c>
      <c r="AD408" s="32">
        <v>300000000</v>
      </c>
      <c r="AE408" s="33">
        <f>VLOOKUP(J408,Library!A:B,2,0)</f>
        <v>3</v>
      </c>
      <c r="AF408" s="33">
        <f>VLOOKUP(J408,Library!A:G,7,0)</f>
        <v>3</v>
      </c>
      <c r="AG408" s="28" t="str">
        <f>VLOOKUP(V408,Library!W:X,2,0)</f>
        <v>N/A</v>
      </c>
      <c r="AH408" s="28" t="str">
        <f>VLOOKUP(W408,Library!Y:Z,2,0)</f>
        <v>N/A</v>
      </c>
      <c r="AI408" s="28" t="str">
        <f>VLOOKUP(X408,Library!AA:AB,2,0)</f>
        <v>N/A</v>
      </c>
      <c r="AJ408" s="33" t="e">
        <f>IF(MAX(AG408,AH408,AI408)=0,VLOOKUP(I408,Library!$J:$P,7,0),MAX(AG408,AH408,AI408))</f>
        <v>#N/A</v>
      </c>
      <c r="AK408" s="33">
        <f t="shared" si="27"/>
        <v>5</v>
      </c>
      <c r="AL408" s="33">
        <f>VLOOKUP(AA408,Library!T:U,2,0)</f>
        <v>1</v>
      </c>
      <c r="AM408" s="34" t="e">
        <f t="shared" si="28"/>
        <v>#N/A</v>
      </c>
      <c r="AN408" s="33" t="e">
        <f t="shared" si="29"/>
        <v>#N/A</v>
      </c>
      <c r="AO408" s="28" t="s">
        <v>136</v>
      </c>
      <c r="AP408" s="25" t="s">
        <v>128</v>
      </c>
      <c r="AQ408" s="28" t="s">
        <v>3407</v>
      </c>
      <c r="AR408" s="28" t="s">
        <v>3408</v>
      </c>
      <c r="AS408" s="28" t="s">
        <v>2355</v>
      </c>
      <c r="AT408" s="23" t="s">
        <v>3409</v>
      </c>
      <c r="AU408" s="23" t="s">
        <v>130</v>
      </c>
      <c r="AV408" s="25" t="s">
        <v>109</v>
      </c>
      <c r="AW408" s="25" t="s">
        <v>128</v>
      </c>
      <c r="AX408" s="25" t="s">
        <v>128</v>
      </c>
      <c r="AY408" s="25" t="s">
        <v>128</v>
      </c>
      <c r="AZ408" s="25" t="s">
        <v>128</v>
      </c>
      <c r="BA408" s="25" t="s">
        <v>109</v>
      </c>
      <c r="BB408" s="25" t="s">
        <v>109</v>
      </c>
      <c r="BC408" s="25" t="s">
        <v>109</v>
      </c>
      <c r="BD408" s="25" t="s">
        <v>109</v>
      </c>
      <c r="BE408" s="25" t="s">
        <v>128</v>
      </c>
      <c r="BF408" s="25" t="s">
        <v>128</v>
      </c>
      <c r="BG408" s="25" t="s">
        <v>128</v>
      </c>
      <c r="BH408" s="25" t="s">
        <v>113</v>
      </c>
      <c r="BI408" s="23" t="s">
        <v>128</v>
      </c>
      <c r="BJ408" t="s">
        <v>1277</v>
      </c>
      <c r="BK408" s="23" t="s">
        <v>1025</v>
      </c>
      <c r="BL408" s="23"/>
    </row>
    <row r="409" spans="1:64" ht="15">
      <c r="A409" s="28">
        <v>580</v>
      </c>
      <c r="B409" s="23" t="s">
        <v>1026</v>
      </c>
      <c r="C409" s="28" t="s">
        <v>1785</v>
      </c>
      <c r="D409" s="27" t="s">
        <v>1024</v>
      </c>
      <c r="E409" s="42" t="s">
        <v>49</v>
      </c>
      <c r="F409" s="25" t="s">
        <v>109</v>
      </c>
      <c r="G409" s="25" t="s">
        <v>109</v>
      </c>
      <c r="H409" s="25" t="s">
        <v>128</v>
      </c>
      <c r="I409" s="29" t="s">
        <v>2521</v>
      </c>
      <c r="J409" s="43" t="s">
        <v>1376</v>
      </c>
      <c r="K409" s="27" t="s">
        <v>23</v>
      </c>
      <c r="L409" s="29" t="s">
        <v>3599</v>
      </c>
      <c r="M409" s="29" t="s">
        <v>3599</v>
      </c>
      <c r="N409" s="29" t="s">
        <v>3599</v>
      </c>
      <c r="O409" s="30">
        <v>8.375</v>
      </c>
      <c r="P409" s="27" t="s">
        <v>1899</v>
      </c>
      <c r="Q409" s="31">
        <v>2</v>
      </c>
      <c r="R409" s="25" t="s">
        <v>113</v>
      </c>
      <c r="S409" s="25" t="s">
        <v>109</v>
      </c>
      <c r="T409" s="25" t="s">
        <v>113</v>
      </c>
      <c r="U409" s="25" t="s">
        <v>128</v>
      </c>
      <c r="V409" s="23" t="s">
        <v>8</v>
      </c>
      <c r="W409" s="23" t="s">
        <v>1251</v>
      </c>
      <c r="X409" s="23" t="s">
        <v>1252</v>
      </c>
      <c r="Y409" s="23" t="s">
        <v>2615</v>
      </c>
      <c r="Z409" s="23" t="s">
        <v>1291</v>
      </c>
      <c r="AA409" s="23" t="s">
        <v>107</v>
      </c>
      <c r="AB409" s="23" t="s">
        <v>2943</v>
      </c>
      <c r="AC409" s="25">
        <v>-1.2602739726027397</v>
      </c>
      <c r="AD409" s="32">
        <v>500000000</v>
      </c>
      <c r="AE409" s="33">
        <f>VLOOKUP(J409,Library!A:B,2,0)</f>
        <v>3</v>
      </c>
      <c r="AF409" s="33">
        <f>VLOOKUP(J409,Library!A:G,7,0)</f>
        <v>3</v>
      </c>
      <c r="AG409" s="28" t="str">
        <f>VLOOKUP(V409,Library!W:X,2,0)</f>
        <v>N/A</v>
      </c>
      <c r="AH409" s="28" t="str">
        <f>VLOOKUP(W409,Library!Y:Z,2,0)</f>
        <v>N/A</v>
      </c>
      <c r="AI409" s="28" t="str">
        <f>VLOOKUP(X409,Library!AA:AB,2,0)</f>
        <v>N/A</v>
      </c>
      <c r="AJ409" s="33" t="e">
        <f>IF(MAX(AG409,AH409,AI409)=0,VLOOKUP(I409,Library!$J:$P,7,0),MAX(AG409,AH409,AI409))</f>
        <v>#N/A</v>
      </c>
      <c r="AK409" s="33" t="str">
        <f t="shared" si="27"/>
        <v/>
      </c>
      <c r="AL409" s="33">
        <f>VLOOKUP(AA409,Library!T:U,2,0)</f>
        <v>1</v>
      </c>
      <c r="AM409" s="34" t="e">
        <f t="shared" si="28"/>
        <v>#N/A</v>
      </c>
      <c r="AN409" s="33" t="e">
        <f t="shared" si="29"/>
        <v>#N/A</v>
      </c>
      <c r="AO409" s="28" t="s">
        <v>136</v>
      </c>
      <c r="AP409" s="25" t="s">
        <v>128</v>
      </c>
      <c r="AQ409" s="28" t="s">
        <v>3407</v>
      </c>
      <c r="AR409" s="28" t="s">
        <v>3408</v>
      </c>
      <c r="AS409" s="28" t="s">
        <v>2355</v>
      </c>
      <c r="AT409" s="23" t="s">
        <v>3075</v>
      </c>
      <c r="AU409" s="23" t="s">
        <v>35</v>
      </c>
      <c r="AV409" s="25" t="s">
        <v>109</v>
      </c>
      <c r="AW409" s="25" t="s">
        <v>128</v>
      </c>
      <c r="AX409" s="25" t="s">
        <v>128</v>
      </c>
      <c r="AY409" s="25" t="s">
        <v>128</v>
      </c>
      <c r="AZ409" s="25" t="s">
        <v>128</v>
      </c>
      <c r="BA409" s="25" t="s">
        <v>128</v>
      </c>
      <c r="BB409" s="25" t="s">
        <v>128</v>
      </c>
      <c r="BC409" s="25" t="s">
        <v>128</v>
      </c>
      <c r="BD409" s="25" t="s">
        <v>128</v>
      </c>
      <c r="BE409" s="25" t="s">
        <v>128</v>
      </c>
      <c r="BF409" s="25" t="s">
        <v>128</v>
      </c>
      <c r="BG409" s="25" t="s">
        <v>109</v>
      </c>
      <c r="BH409" s="25" t="s">
        <v>113</v>
      </c>
      <c r="BI409" s="23" t="s">
        <v>128</v>
      </c>
      <c r="BJ409" t="s">
        <v>1277</v>
      </c>
      <c r="BK409" s="23" t="s">
        <v>1026</v>
      </c>
      <c r="BL409" s="23"/>
    </row>
    <row r="410" spans="1:64" ht="15">
      <c r="A410" s="28">
        <v>581</v>
      </c>
      <c r="B410" s="23" t="s">
        <v>1027</v>
      </c>
      <c r="C410" s="28" t="s">
        <v>1786</v>
      </c>
      <c r="D410" s="27" t="s">
        <v>1024</v>
      </c>
      <c r="E410" s="42" t="s">
        <v>49</v>
      </c>
      <c r="F410" s="25" t="s">
        <v>109</v>
      </c>
      <c r="G410" s="25" t="s">
        <v>109</v>
      </c>
      <c r="H410" s="25" t="s">
        <v>128</v>
      </c>
      <c r="I410" s="29" t="s">
        <v>2521</v>
      </c>
      <c r="J410" s="43" t="s">
        <v>1376</v>
      </c>
      <c r="K410" s="27" t="s">
        <v>23</v>
      </c>
      <c r="L410" s="29" t="s">
        <v>3599</v>
      </c>
      <c r="M410" s="29" t="s">
        <v>3599</v>
      </c>
      <c r="N410" s="29" t="s">
        <v>3599</v>
      </c>
      <c r="O410" s="30">
        <v>8.3000000000000007</v>
      </c>
      <c r="P410" s="27" t="s">
        <v>1899</v>
      </c>
      <c r="Q410" s="31">
        <v>2</v>
      </c>
      <c r="R410" s="25" t="s">
        <v>113</v>
      </c>
      <c r="S410" s="25" t="s">
        <v>109</v>
      </c>
      <c r="T410" s="25" t="s">
        <v>113</v>
      </c>
      <c r="U410" s="25" t="s">
        <v>128</v>
      </c>
      <c r="V410" s="23" t="s">
        <v>8</v>
      </c>
      <c r="W410" s="23" t="s">
        <v>1251</v>
      </c>
      <c r="X410" s="23" t="s">
        <v>1252</v>
      </c>
      <c r="Y410" s="23" t="s">
        <v>2615</v>
      </c>
      <c r="Z410" s="23" t="s">
        <v>1291</v>
      </c>
      <c r="AA410" s="23" t="s">
        <v>107</v>
      </c>
      <c r="AB410" s="23" t="s">
        <v>2889</v>
      </c>
      <c r="AC410" s="25">
        <v>-0.68767123287671228</v>
      </c>
      <c r="AD410" s="32">
        <v>500000000</v>
      </c>
      <c r="AE410" s="33">
        <f>VLOOKUP(J410,Library!A:B,2,0)</f>
        <v>3</v>
      </c>
      <c r="AF410" s="33">
        <f>VLOOKUP(J410,Library!A:G,7,0)</f>
        <v>3</v>
      </c>
      <c r="AG410" s="28" t="str">
        <f>VLOOKUP(V410,Library!W:X,2,0)</f>
        <v>N/A</v>
      </c>
      <c r="AH410" s="28" t="str">
        <f>VLOOKUP(W410,Library!Y:Z,2,0)</f>
        <v>N/A</v>
      </c>
      <c r="AI410" s="28" t="str">
        <f>VLOOKUP(X410,Library!AA:AB,2,0)</f>
        <v>N/A</v>
      </c>
      <c r="AJ410" s="33" t="e">
        <f>IF(MAX(AG410,AH410,AI410)=0,VLOOKUP(I410,Library!$J:$P,7,0),MAX(AG410,AH410,AI410))</f>
        <v>#N/A</v>
      </c>
      <c r="AK410" s="33" t="str">
        <f t="shared" si="27"/>
        <v/>
      </c>
      <c r="AL410" s="33">
        <f>VLOOKUP(AA410,Library!T:U,2,0)</f>
        <v>1</v>
      </c>
      <c r="AM410" s="34" t="e">
        <f t="shared" si="28"/>
        <v>#N/A</v>
      </c>
      <c r="AN410" s="33" t="e">
        <f t="shared" si="29"/>
        <v>#N/A</v>
      </c>
      <c r="AO410" s="28" t="s">
        <v>127</v>
      </c>
      <c r="AP410" s="25" t="s">
        <v>128</v>
      </c>
      <c r="AQ410" s="28" t="s">
        <v>3407</v>
      </c>
      <c r="AR410" s="28" t="s">
        <v>3408</v>
      </c>
      <c r="AS410" s="28" t="s">
        <v>2355</v>
      </c>
      <c r="AT410" s="23" t="s">
        <v>357</v>
      </c>
      <c r="AU410" s="23" t="s">
        <v>35</v>
      </c>
      <c r="AV410" s="25" t="s">
        <v>109</v>
      </c>
      <c r="AW410" s="25" t="s">
        <v>128</v>
      </c>
      <c r="AX410" s="25" t="s">
        <v>128</v>
      </c>
      <c r="AY410" s="25" t="s">
        <v>128</v>
      </c>
      <c r="AZ410" s="25" t="s">
        <v>128</v>
      </c>
      <c r="BA410" s="25" t="s">
        <v>128</v>
      </c>
      <c r="BB410" s="25" t="s">
        <v>128</v>
      </c>
      <c r="BC410" s="25" t="s">
        <v>128</v>
      </c>
      <c r="BD410" s="25" t="s">
        <v>128</v>
      </c>
      <c r="BE410" s="25" t="s">
        <v>128</v>
      </c>
      <c r="BF410" s="25" t="s">
        <v>128</v>
      </c>
      <c r="BG410" s="25" t="s">
        <v>109</v>
      </c>
      <c r="BH410" s="25" t="s">
        <v>113</v>
      </c>
      <c r="BI410" s="23" t="s">
        <v>128</v>
      </c>
      <c r="BJ410" t="s">
        <v>1277</v>
      </c>
      <c r="BK410" s="23" t="s">
        <v>1027</v>
      </c>
      <c r="BL410" s="23"/>
    </row>
    <row r="411" spans="1:64" ht="15">
      <c r="A411" s="28">
        <v>582</v>
      </c>
      <c r="B411" s="23" t="s">
        <v>1028</v>
      </c>
      <c r="C411" s="28" t="s">
        <v>1787</v>
      </c>
      <c r="D411" s="27" t="s">
        <v>1024</v>
      </c>
      <c r="E411" s="42" t="s">
        <v>49</v>
      </c>
      <c r="F411" s="25" t="s">
        <v>109</v>
      </c>
      <c r="G411" s="25" t="s">
        <v>109</v>
      </c>
      <c r="H411" s="25" t="s">
        <v>128</v>
      </c>
      <c r="I411" s="29" t="s">
        <v>2521</v>
      </c>
      <c r="J411" s="43" t="s">
        <v>1376</v>
      </c>
      <c r="K411" s="27" t="s">
        <v>23</v>
      </c>
      <c r="L411" s="29" t="s">
        <v>3599</v>
      </c>
      <c r="M411" s="29" t="s">
        <v>3599</v>
      </c>
      <c r="N411" s="29" t="s">
        <v>3599</v>
      </c>
      <c r="O411" s="30">
        <v>7.7</v>
      </c>
      <c r="P411" s="27" t="s">
        <v>1899</v>
      </c>
      <c r="Q411" s="31">
        <v>2</v>
      </c>
      <c r="R411" s="25" t="s">
        <v>113</v>
      </c>
      <c r="S411" s="25" t="s">
        <v>109</v>
      </c>
      <c r="T411" s="25" t="s">
        <v>113</v>
      </c>
      <c r="U411" s="25" t="s">
        <v>128</v>
      </c>
      <c r="V411" s="23" t="s">
        <v>8</v>
      </c>
      <c r="W411" s="23" t="s">
        <v>1251</v>
      </c>
      <c r="X411" s="23" t="s">
        <v>1252</v>
      </c>
      <c r="Y411" s="23" t="s">
        <v>2615</v>
      </c>
      <c r="Z411" s="23" t="s">
        <v>1291</v>
      </c>
      <c r="AA411" s="23" t="s">
        <v>107</v>
      </c>
      <c r="AB411" s="23" t="s">
        <v>2944</v>
      </c>
      <c r="AC411" s="25">
        <v>-0.9506849315068493</v>
      </c>
      <c r="AD411" s="32">
        <v>400000000</v>
      </c>
      <c r="AE411" s="33">
        <f>VLOOKUP(J411,Library!A:B,2,0)</f>
        <v>3</v>
      </c>
      <c r="AF411" s="33">
        <f>VLOOKUP(J411,Library!A:G,7,0)</f>
        <v>3</v>
      </c>
      <c r="AG411" s="28" t="str">
        <f>VLOOKUP(V411,Library!W:X,2,0)</f>
        <v>N/A</v>
      </c>
      <c r="AH411" s="28" t="str">
        <f>VLOOKUP(W411,Library!Y:Z,2,0)</f>
        <v>N/A</v>
      </c>
      <c r="AI411" s="28" t="str">
        <f>VLOOKUP(X411,Library!AA:AB,2,0)</f>
        <v>N/A</v>
      </c>
      <c r="AJ411" s="33" t="e">
        <f>IF(MAX(AG411,AH411,AI411)=0,VLOOKUP(I411,Library!$J:$P,7,0),MAX(AG411,AH411,AI411))</f>
        <v>#N/A</v>
      </c>
      <c r="AK411" s="33" t="str">
        <f t="shared" si="27"/>
        <v/>
      </c>
      <c r="AL411" s="33">
        <f>VLOOKUP(AA411,Library!T:U,2,0)</f>
        <v>1</v>
      </c>
      <c r="AM411" s="34" t="e">
        <f t="shared" si="28"/>
        <v>#N/A</v>
      </c>
      <c r="AN411" s="33" t="e">
        <f t="shared" si="29"/>
        <v>#N/A</v>
      </c>
      <c r="AO411" s="28" t="s">
        <v>136</v>
      </c>
      <c r="AP411" s="25" t="s">
        <v>128</v>
      </c>
      <c r="AQ411" s="28" t="s">
        <v>3407</v>
      </c>
      <c r="AR411" s="28" t="s">
        <v>3408</v>
      </c>
      <c r="AS411" s="28" t="s">
        <v>2355</v>
      </c>
      <c r="AT411" s="23" t="s">
        <v>3410</v>
      </c>
      <c r="AU411" s="23" t="s">
        <v>35</v>
      </c>
      <c r="AV411" s="25" t="s">
        <v>109</v>
      </c>
      <c r="AW411" s="25" t="s">
        <v>128</v>
      </c>
      <c r="AX411" s="25" t="s">
        <v>128</v>
      </c>
      <c r="AY411" s="25" t="s">
        <v>128</v>
      </c>
      <c r="AZ411" s="25" t="s">
        <v>128</v>
      </c>
      <c r="BA411" s="25" t="s">
        <v>128</v>
      </c>
      <c r="BB411" s="25" t="s">
        <v>128</v>
      </c>
      <c r="BC411" s="25" t="s">
        <v>128</v>
      </c>
      <c r="BD411" s="25" t="s">
        <v>128</v>
      </c>
      <c r="BE411" s="25" t="s">
        <v>128</v>
      </c>
      <c r="BF411" s="25" t="s">
        <v>128</v>
      </c>
      <c r="BG411" s="25" t="s">
        <v>109</v>
      </c>
      <c r="BH411" s="25" t="s">
        <v>113</v>
      </c>
      <c r="BI411" s="23" t="s">
        <v>128</v>
      </c>
      <c r="BJ411" t="s">
        <v>1277</v>
      </c>
      <c r="BK411" s="23" t="s">
        <v>1028</v>
      </c>
      <c r="BL411" s="23"/>
    </row>
    <row r="412" spans="1:64" ht="15">
      <c r="A412" s="28">
        <v>583</v>
      </c>
      <c r="B412" s="23" t="s">
        <v>1029</v>
      </c>
      <c r="C412" s="28" t="s">
        <v>1788</v>
      </c>
      <c r="D412" s="27" t="s">
        <v>1024</v>
      </c>
      <c r="E412" s="42" t="s">
        <v>49</v>
      </c>
      <c r="F412" s="25" t="s">
        <v>109</v>
      </c>
      <c r="G412" s="25" t="s">
        <v>109</v>
      </c>
      <c r="H412" s="25" t="s">
        <v>128</v>
      </c>
      <c r="I412" s="29" t="s">
        <v>2521</v>
      </c>
      <c r="J412" s="43" t="s">
        <v>1376</v>
      </c>
      <c r="K412" s="27" t="s">
        <v>23</v>
      </c>
      <c r="L412" s="29" t="s">
        <v>3599</v>
      </c>
      <c r="M412" s="29" t="s">
        <v>3599</v>
      </c>
      <c r="N412" s="29" t="s">
        <v>3599</v>
      </c>
      <c r="O412" s="30">
        <v>7.375</v>
      </c>
      <c r="P412" s="27" t="s">
        <v>1899</v>
      </c>
      <c r="Q412" s="31">
        <v>2</v>
      </c>
      <c r="R412" s="25" t="s">
        <v>113</v>
      </c>
      <c r="S412" s="25" t="s">
        <v>109</v>
      </c>
      <c r="T412" s="25" t="s">
        <v>113</v>
      </c>
      <c r="U412" s="25" t="s">
        <v>128</v>
      </c>
      <c r="V412" s="23" t="s">
        <v>8</v>
      </c>
      <c r="W412" s="23" t="s">
        <v>1251</v>
      </c>
      <c r="X412" s="23" t="s">
        <v>1252</v>
      </c>
      <c r="Y412" s="23" t="s">
        <v>2615</v>
      </c>
      <c r="Z412" s="23" t="s">
        <v>1291</v>
      </c>
      <c r="AA412" s="23" t="s">
        <v>107</v>
      </c>
      <c r="AB412" s="23" t="s">
        <v>2945</v>
      </c>
      <c r="AC412" s="25">
        <v>-5.4794520547945202E-2</v>
      </c>
      <c r="AD412" s="32">
        <v>645000000</v>
      </c>
      <c r="AE412" s="33">
        <f>VLOOKUP(J412,Library!A:B,2,0)</f>
        <v>3</v>
      </c>
      <c r="AF412" s="33">
        <f>VLOOKUP(J412,Library!A:G,7,0)</f>
        <v>3</v>
      </c>
      <c r="AG412" s="28" t="str">
        <f>VLOOKUP(V412,Library!W:X,2,0)</f>
        <v>N/A</v>
      </c>
      <c r="AH412" s="28" t="str">
        <f>VLOOKUP(W412,Library!Y:Z,2,0)</f>
        <v>N/A</v>
      </c>
      <c r="AI412" s="28" t="str">
        <f>VLOOKUP(X412,Library!AA:AB,2,0)</f>
        <v>N/A</v>
      </c>
      <c r="AJ412" s="33" t="e">
        <f>IF(MAX(AG412,AH412,AI412)=0,VLOOKUP(I412,Library!$J:$P,7,0),MAX(AG412,AH412,AI412))</f>
        <v>#N/A</v>
      </c>
      <c r="AK412" s="33" t="str">
        <f t="shared" si="27"/>
        <v/>
      </c>
      <c r="AL412" s="33">
        <f>VLOOKUP(AA412,Library!T:U,2,0)</f>
        <v>1</v>
      </c>
      <c r="AM412" s="34" t="e">
        <f t="shared" si="28"/>
        <v>#N/A</v>
      </c>
      <c r="AN412" s="33" t="e">
        <f t="shared" si="29"/>
        <v>#N/A</v>
      </c>
      <c r="AO412" s="28" t="s">
        <v>127</v>
      </c>
      <c r="AP412" s="25" t="s">
        <v>128</v>
      </c>
      <c r="AQ412" s="28" t="s">
        <v>3407</v>
      </c>
      <c r="AR412" s="28" t="s">
        <v>3408</v>
      </c>
      <c r="AS412" s="28" t="s">
        <v>2355</v>
      </c>
      <c r="AT412" s="23" t="s">
        <v>3377</v>
      </c>
      <c r="AU412" s="23" t="s">
        <v>35</v>
      </c>
      <c r="AV412" s="25" t="s">
        <v>109</v>
      </c>
      <c r="AW412" s="25" t="s">
        <v>128</v>
      </c>
      <c r="AX412" s="25" t="s">
        <v>128</v>
      </c>
      <c r="AY412" s="25" t="s">
        <v>128</v>
      </c>
      <c r="AZ412" s="25" t="s">
        <v>128</v>
      </c>
      <c r="BA412" s="25" t="s">
        <v>128</v>
      </c>
      <c r="BB412" s="25" t="s">
        <v>128</v>
      </c>
      <c r="BC412" s="25" t="s">
        <v>128</v>
      </c>
      <c r="BD412" s="25" t="s">
        <v>128</v>
      </c>
      <c r="BE412" s="25" t="s">
        <v>128</v>
      </c>
      <c r="BF412" s="25" t="s">
        <v>128</v>
      </c>
      <c r="BG412" s="25" t="s">
        <v>109</v>
      </c>
      <c r="BH412" s="25" t="s">
        <v>113</v>
      </c>
      <c r="BI412" s="23" t="s">
        <v>128</v>
      </c>
      <c r="BJ412" t="s">
        <v>1277</v>
      </c>
      <c r="BK412" s="23" t="s">
        <v>1029</v>
      </c>
      <c r="BL412" s="23"/>
    </row>
    <row r="413" spans="1:64" ht="15">
      <c r="A413" s="28">
        <v>584</v>
      </c>
      <c r="B413" s="23" t="s">
        <v>1030</v>
      </c>
      <c r="C413" s="28" t="s">
        <v>1789</v>
      </c>
      <c r="D413" s="27" t="s">
        <v>1024</v>
      </c>
      <c r="E413" s="42" t="s">
        <v>49</v>
      </c>
      <c r="F413" s="25" t="s">
        <v>109</v>
      </c>
      <c r="G413" s="25" t="s">
        <v>109</v>
      </c>
      <c r="H413" s="25" t="s">
        <v>128</v>
      </c>
      <c r="I413" s="29" t="s">
        <v>2521</v>
      </c>
      <c r="J413" s="43" t="s">
        <v>1376</v>
      </c>
      <c r="K413" s="27" t="s">
        <v>23</v>
      </c>
      <c r="L413" s="29" t="s">
        <v>3599</v>
      </c>
      <c r="M413" s="29" t="s">
        <v>3599</v>
      </c>
      <c r="N413" s="29" t="s">
        <v>3599</v>
      </c>
      <c r="O413" s="30">
        <v>7.85</v>
      </c>
      <c r="P413" s="27" t="s">
        <v>1899</v>
      </c>
      <c r="Q413" s="31">
        <v>2</v>
      </c>
      <c r="R413" s="25" t="s">
        <v>113</v>
      </c>
      <c r="S413" s="25" t="s">
        <v>109</v>
      </c>
      <c r="T413" s="25" t="s">
        <v>113</v>
      </c>
      <c r="U413" s="25" t="s">
        <v>128</v>
      </c>
      <c r="V413" s="23" t="s">
        <v>8</v>
      </c>
      <c r="W413" s="23" t="s">
        <v>1251</v>
      </c>
      <c r="X413" s="23" t="s">
        <v>1252</v>
      </c>
      <c r="Y413" s="23" t="s">
        <v>2615</v>
      </c>
      <c r="Z413" s="23" t="s">
        <v>1291</v>
      </c>
      <c r="AA413" s="23" t="s">
        <v>107</v>
      </c>
      <c r="AB413" s="23" t="s">
        <v>2946</v>
      </c>
      <c r="AC413" s="25">
        <v>0.52328767123287667</v>
      </c>
      <c r="AD413" s="32">
        <v>300000000</v>
      </c>
      <c r="AE413" s="33">
        <f>VLOOKUP(J413,Library!A:B,2,0)</f>
        <v>3</v>
      </c>
      <c r="AF413" s="33">
        <f>VLOOKUP(J413,Library!A:G,7,0)</f>
        <v>3</v>
      </c>
      <c r="AG413" s="28" t="str">
        <f>VLOOKUP(V413,Library!W:X,2,0)</f>
        <v>N/A</v>
      </c>
      <c r="AH413" s="28" t="str">
        <f>VLOOKUP(W413,Library!Y:Z,2,0)</f>
        <v>N/A</v>
      </c>
      <c r="AI413" s="28" t="str">
        <f>VLOOKUP(X413,Library!AA:AB,2,0)</f>
        <v>N/A</v>
      </c>
      <c r="AJ413" s="33" t="e">
        <f>IF(MAX(AG413,AH413,AI413)=0,VLOOKUP(I413,Library!$J:$P,7,0),MAX(AG413,AH413,AI413))</f>
        <v>#N/A</v>
      </c>
      <c r="AK413" s="33">
        <f t="shared" si="27"/>
        <v>2</v>
      </c>
      <c r="AL413" s="33">
        <f>VLOOKUP(AA413,Library!T:U,2,0)</f>
        <v>1</v>
      </c>
      <c r="AM413" s="34" t="e">
        <f t="shared" si="28"/>
        <v>#N/A</v>
      </c>
      <c r="AN413" s="33" t="e">
        <f t="shared" si="29"/>
        <v>#N/A</v>
      </c>
      <c r="AO413" s="28" t="s">
        <v>127</v>
      </c>
      <c r="AP413" s="25" t="s">
        <v>128</v>
      </c>
      <c r="AQ413" s="28" t="s">
        <v>3407</v>
      </c>
      <c r="AR413" s="28" t="s">
        <v>3408</v>
      </c>
      <c r="AS413" s="28" t="s">
        <v>2355</v>
      </c>
      <c r="AT413" s="23" t="s">
        <v>2875</v>
      </c>
      <c r="AU413" s="23" t="s">
        <v>35</v>
      </c>
      <c r="AV413" s="25" t="s">
        <v>109</v>
      </c>
      <c r="AW413" s="25" t="s">
        <v>128</v>
      </c>
      <c r="AX413" s="25" t="s">
        <v>128</v>
      </c>
      <c r="AY413" s="25" t="s">
        <v>128</v>
      </c>
      <c r="AZ413" s="25" t="s">
        <v>128</v>
      </c>
      <c r="BA413" s="25" t="s">
        <v>128</v>
      </c>
      <c r="BB413" s="25" t="s">
        <v>128</v>
      </c>
      <c r="BC413" s="25" t="s">
        <v>128</v>
      </c>
      <c r="BD413" s="25" t="s">
        <v>128</v>
      </c>
      <c r="BE413" s="25" t="s">
        <v>128</v>
      </c>
      <c r="BF413" s="25" t="s">
        <v>128</v>
      </c>
      <c r="BG413" s="25" t="s">
        <v>109</v>
      </c>
      <c r="BH413" s="25" t="s">
        <v>113</v>
      </c>
      <c r="BI413" s="23" t="s">
        <v>128</v>
      </c>
      <c r="BJ413" t="s">
        <v>1277</v>
      </c>
      <c r="BK413" s="23" t="s">
        <v>1030</v>
      </c>
      <c r="BL413" s="23"/>
    </row>
    <row r="414" spans="1:64" ht="15">
      <c r="A414" s="28">
        <v>585</v>
      </c>
      <c r="B414" s="23" t="s">
        <v>1031</v>
      </c>
      <c r="C414" s="28" t="s">
        <v>1790</v>
      </c>
      <c r="D414" s="27" t="s">
        <v>1024</v>
      </c>
      <c r="E414" s="42" t="s">
        <v>49</v>
      </c>
      <c r="F414" s="25" t="s">
        <v>109</v>
      </c>
      <c r="G414" s="25" t="s">
        <v>109</v>
      </c>
      <c r="H414" s="25" t="s">
        <v>128</v>
      </c>
      <c r="I414" s="29" t="s">
        <v>2521</v>
      </c>
      <c r="J414" s="43" t="s">
        <v>1376</v>
      </c>
      <c r="K414" s="27" t="s">
        <v>23</v>
      </c>
      <c r="L414" s="29" t="s">
        <v>3599</v>
      </c>
      <c r="M414" s="29" t="s">
        <v>3599</v>
      </c>
      <c r="N414" s="29" t="s">
        <v>3599</v>
      </c>
      <c r="O414" s="30">
        <v>6.35</v>
      </c>
      <c r="P414" s="27" t="s">
        <v>1899</v>
      </c>
      <c r="Q414" s="31">
        <v>2</v>
      </c>
      <c r="R414" s="25" t="s">
        <v>113</v>
      </c>
      <c r="S414" s="25" t="s">
        <v>109</v>
      </c>
      <c r="T414" s="25" t="s">
        <v>113</v>
      </c>
      <c r="U414" s="25" t="s">
        <v>128</v>
      </c>
      <c r="V414" s="23" t="s">
        <v>8</v>
      </c>
      <c r="W414" s="23" t="s">
        <v>1251</v>
      </c>
      <c r="X414" s="23" t="s">
        <v>1252</v>
      </c>
      <c r="Y414" s="23" t="s">
        <v>2615</v>
      </c>
      <c r="Z414" s="23" t="s">
        <v>1291</v>
      </c>
      <c r="AA414" s="23" t="s">
        <v>107</v>
      </c>
      <c r="AB414" s="23" t="s">
        <v>2915</v>
      </c>
      <c r="AC414" s="25">
        <v>0.9452054794520548</v>
      </c>
      <c r="AD414" s="32">
        <v>562000000</v>
      </c>
      <c r="AE414" s="33">
        <f>VLOOKUP(J414,Library!A:B,2,0)</f>
        <v>3</v>
      </c>
      <c r="AF414" s="33">
        <f>VLOOKUP(J414,Library!A:G,7,0)</f>
        <v>3</v>
      </c>
      <c r="AG414" s="28" t="str">
        <f>VLOOKUP(V414,Library!W:X,2,0)</f>
        <v>N/A</v>
      </c>
      <c r="AH414" s="28" t="str">
        <f>VLOOKUP(W414,Library!Y:Z,2,0)</f>
        <v>N/A</v>
      </c>
      <c r="AI414" s="28" t="str">
        <f>VLOOKUP(X414,Library!AA:AB,2,0)</f>
        <v>N/A</v>
      </c>
      <c r="AJ414" s="33" t="e">
        <f>IF(MAX(AG414,AH414,AI414)=0,VLOOKUP(I414,Library!$J:$P,7,0),MAX(AG414,AH414,AI414))</f>
        <v>#N/A</v>
      </c>
      <c r="AK414" s="33">
        <f t="shared" si="27"/>
        <v>2</v>
      </c>
      <c r="AL414" s="33">
        <f>VLOOKUP(AA414,Library!T:U,2,0)</f>
        <v>1</v>
      </c>
      <c r="AM414" s="34" t="e">
        <f t="shared" si="28"/>
        <v>#N/A</v>
      </c>
      <c r="AN414" s="33" t="e">
        <f t="shared" si="29"/>
        <v>#N/A</v>
      </c>
      <c r="AO414" s="28" t="s">
        <v>136</v>
      </c>
      <c r="AP414" s="25" t="s">
        <v>128</v>
      </c>
      <c r="AQ414" s="28" t="s">
        <v>3407</v>
      </c>
      <c r="AR414" s="28" t="s">
        <v>3408</v>
      </c>
      <c r="AS414" s="28" t="s">
        <v>2355</v>
      </c>
      <c r="AT414" s="23" t="s">
        <v>2928</v>
      </c>
      <c r="AU414" s="23" t="s">
        <v>35</v>
      </c>
      <c r="AV414" s="25" t="s">
        <v>109</v>
      </c>
      <c r="AW414" s="25" t="s">
        <v>128</v>
      </c>
      <c r="AX414" s="25" t="s">
        <v>128</v>
      </c>
      <c r="AY414" s="25" t="s">
        <v>128</v>
      </c>
      <c r="AZ414" s="25" t="s">
        <v>128</v>
      </c>
      <c r="BA414" s="25" t="s">
        <v>128</v>
      </c>
      <c r="BB414" s="25" t="s">
        <v>128</v>
      </c>
      <c r="BC414" s="25" t="s">
        <v>128</v>
      </c>
      <c r="BD414" s="25" t="s">
        <v>128</v>
      </c>
      <c r="BE414" s="25" t="s">
        <v>128</v>
      </c>
      <c r="BF414" s="25" t="s">
        <v>128</v>
      </c>
      <c r="BG414" s="25" t="s">
        <v>109</v>
      </c>
      <c r="BH414" s="25" t="s">
        <v>113</v>
      </c>
      <c r="BI414" s="23" t="s">
        <v>128</v>
      </c>
      <c r="BJ414" t="s">
        <v>1277</v>
      </c>
      <c r="BK414" s="23" t="s">
        <v>1031</v>
      </c>
      <c r="BL414" s="23"/>
    </row>
    <row r="415" spans="1:64" ht="15">
      <c r="A415" s="28">
        <v>586</v>
      </c>
      <c r="B415" s="23" t="s">
        <v>1032</v>
      </c>
      <c r="C415" s="28" t="s">
        <v>1791</v>
      </c>
      <c r="D415" s="27" t="s">
        <v>1033</v>
      </c>
      <c r="E415" s="42" t="s">
        <v>113</v>
      </c>
      <c r="F415" s="25" t="s">
        <v>109</v>
      </c>
      <c r="G415" s="25" t="s">
        <v>109</v>
      </c>
      <c r="H415" s="25" t="s">
        <v>128</v>
      </c>
      <c r="I415" s="29" t="s">
        <v>2522</v>
      </c>
      <c r="J415" s="43" t="s">
        <v>1375</v>
      </c>
      <c r="K415" s="27" t="s">
        <v>23</v>
      </c>
      <c r="L415" s="29">
        <v>0.20599999999999999</v>
      </c>
      <c r="M415" s="29">
        <v>0.68600000000000005</v>
      </c>
      <c r="N415" s="29">
        <v>636.77205628776119</v>
      </c>
      <c r="O415" s="30">
        <v>14.724</v>
      </c>
      <c r="P415" s="27" t="s">
        <v>1898</v>
      </c>
      <c r="Q415" s="31">
        <v>2</v>
      </c>
      <c r="R415" s="25" t="s">
        <v>4423</v>
      </c>
      <c r="S415" s="25" t="s">
        <v>109</v>
      </c>
      <c r="T415" s="25" t="s">
        <v>2979</v>
      </c>
      <c r="U415" s="25" t="s">
        <v>128</v>
      </c>
      <c r="V415" s="23" t="s">
        <v>8</v>
      </c>
      <c r="W415" s="23" t="s">
        <v>1251</v>
      </c>
      <c r="X415" s="23" t="s">
        <v>8</v>
      </c>
      <c r="Y415" s="23" t="s">
        <v>1301</v>
      </c>
      <c r="Z415" s="23" t="s">
        <v>113</v>
      </c>
      <c r="AA415" s="23" t="s">
        <v>107</v>
      </c>
      <c r="AB415" s="23" t="s">
        <v>113</v>
      </c>
      <c r="AC415" s="25" t="s">
        <v>113</v>
      </c>
      <c r="AD415" s="32">
        <v>200000000</v>
      </c>
      <c r="AE415" s="33">
        <f>VLOOKUP(J415,Library!A:B,2,0)</f>
        <v>3</v>
      </c>
      <c r="AF415" s="33">
        <f>VLOOKUP(J415,Library!A:G,7,0)</f>
        <v>3</v>
      </c>
      <c r="AG415" s="28" t="str">
        <f>VLOOKUP(V415,Library!W:X,2,0)</f>
        <v>N/A</v>
      </c>
      <c r="AH415" s="28" t="str">
        <f>VLOOKUP(W415,Library!Y:Z,2,0)</f>
        <v>N/A</v>
      </c>
      <c r="AI415" s="28" t="str">
        <f>VLOOKUP(X415,Library!AA:AB,2,0)</f>
        <v>N/A</v>
      </c>
      <c r="AJ415" s="33">
        <f>IF(MAX(AG415,AH415,AI415)=0,VLOOKUP(I415,Library!$J:$P,7,0),MAX(AG415,AH415,AI415))</f>
        <v>7</v>
      </c>
      <c r="AK415" s="33">
        <f t="shared" si="27"/>
        <v>5</v>
      </c>
      <c r="AL415" s="33">
        <f>VLOOKUP(AA415,Library!T:U,2,0)</f>
        <v>1</v>
      </c>
      <c r="AM415" s="34">
        <f t="shared" si="28"/>
        <v>4.0999999999999996</v>
      </c>
      <c r="AN415" s="33">
        <f t="shared" si="29"/>
        <v>5</v>
      </c>
      <c r="AO415" s="28" t="s">
        <v>136</v>
      </c>
      <c r="AP415" s="25" t="s">
        <v>128</v>
      </c>
      <c r="AQ415" s="28" t="s">
        <v>3411</v>
      </c>
      <c r="AR415" s="28" t="s">
        <v>3412</v>
      </c>
      <c r="AS415" s="28" t="s">
        <v>2039</v>
      </c>
      <c r="AT415" s="23" t="s">
        <v>3413</v>
      </c>
      <c r="AU415" s="23" t="s">
        <v>130</v>
      </c>
      <c r="AV415" s="25" t="s">
        <v>128</v>
      </c>
      <c r="AW415" s="25" t="s">
        <v>128</v>
      </c>
      <c r="AX415" s="25" t="s">
        <v>128</v>
      </c>
      <c r="AY415" s="25" t="s">
        <v>128</v>
      </c>
      <c r="AZ415" s="25" t="s">
        <v>128</v>
      </c>
      <c r="BA415" s="25" t="s">
        <v>128</v>
      </c>
      <c r="BB415" s="25" t="s">
        <v>128</v>
      </c>
      <c r="BC415" s="25" t="s">
        <v>109</v>
      </c>
      <c r="BD415" s="25" t="s">
        <v>109</v>
      </c>
      <c r="BE415" s="25" t="s">
        <v>128</v>
      </c>
      <c r="BF415" s="25" t="s">
        <v>128</v>
      </c>
      <c r="BG415" s="25" t="s">
        <v>128</v>
      </c>
      <c r="BH415" s="25" t="s">
        <v>113</v>
      </c>
      <c r="BI415" s="23" t="s">
        <v>128</v>
      </c>
      <c r="BJ415" t="s">
        <v>1277</v>
      </c>
      <c r="BK415" s="23" t="s">
        <v>1032</v>
      </c>
      <c r="BL415" s="23"/>
    </row>
    <row r="416" spans="1:64" ht="15">
      <c r="A416" s="28">
        <v>587</v>
      </c>
      <c r="B416" s="23" t="s">
        <v>1034</v>
      </c>
      <c r="C416" s="28" t="s">
        <v>1792</v>
      </c>
      <c r="D416" s="27" t="s">
        <v>1033</v>
      </c>
      <c r="E416" s="42" t="s">
        <v>49</v>
      </c>
      <c r="F416" s="25" t="s">
        <v>109</v>
      </c>
      <c r="G416" s="25" t="s">
        <v>109</v>
      </c>
      <c r="H416" s="25" t="s">
        <v>128</v>
      </c>
      <c r="I416" s="29" t="s">
        <v>2522</v>
      </c>
      <c r="J416" s="43" t="s">
        <v>1376</v>
      </c>
      <c r="K416" s="27" t="s">
        <v>23</v>
      </c>
      <c r="L416" s="29">
        <v>0.20100000000000001</v>
      </c>
      <c r="M416" s="29">
        <v>0.58699999999999997</v>
      </c>
      <c r="N416" s="29">
        <v>1252.129471890971</v>
      </c>
      <c r="O416" s="30">
        <v>7.35</v>
      </c>
      <c r="P416" s="27" t="s">
        <v>1899</v>
      </c>
      <c r="Q416" s="31">
        <v>2</v>
      </c>
      <c r="R416" s="25" t="s">
        <v>113</v>
      </c>
      <c r="S416" s="25" t="s">
        <v>109</v>
      </c>
      <c r="T416" s="25" t="s">
        <v>113</v>
      </c>
      <c r="U416" s="25" t="s">
        <v>128</v>
      </c>
      <c r="V416" s="23" t="s">
        <v>8</v>
      </c>
      <c r="W416" s="23" t="s">
        <v>1251</v>
      </c>
      <c r="X416" s="23" t="s">
        <v>1252</v>
      </c>
      <c r="Y416" s="23" t="s">
        <v>1301</v>
      </c>
      <c r="Z416" s="23" t="s">
        <v>1291</v>
      </c>
      <c r="AA416" s="23" t="s">
        <v>107</v>
      </c>
      <c r="AB416" s="23" t="s">
        <v>2947</v>
      </c>
      <c r="AC416" s="25">
        <v>-0.99178082191780825</v>
      </c>
      <c r="AD416" s="32">
        <v>350000000</v>
      </c>
      <c r="AE416" s="33">
        <f>VLOOKUP(J416,Library!A:B,2,0)</f>
        <v>3</v>
      </c>
      <c r="AF416" s="33">
        <f>VLOOKUP(J416,Library!A:G,7,0)</f>
        <v>3</v>
      </c>
      <c r="AG416" s="28" t="str">
        <f>VLOOKUP(V416,Library!W:X,2,0)</f>
        <v>N/A</v>
      </c>
      <c r="AH416" s="28" t="str">
        <f>VLOOKUP(W416,Library!Y:Z,2,0)</f>
        <v>N/A</v>
      </c>
      <c r="AI416" s="28" t="str">
        <f>VLOOKUP(X416,Library!AA:AB,2,0)</f>
        <v>N/A</v>
      </c>
      <c r="AJ416" s="33">
        <f>IF(MAX(AG416,AH416,AI416)=0,VLOOKUP(I416,Library!$J:$P,7,0),MAX(AG416,AH416,AI416))</f>
        <v>7</v>
      </c>
      <c r="AK416" s="33" t="str">
        <f t="shared" si="27"/>
        <v/>
      </c>
      <c r="AL416" s="33">
        <f>VLOOKUP(AA416,Library!T:U,2,0)</f>
        <v>1</v>
      </c>
      <c r="AM416" s="34" t="e">
        <f t="shared" si="28"/>
        <v>#VALUE!</v>
      </c>
      <c r="AN416" s="33" t="e">
        <f t="shared" si="29"/>
        <v>#VALUE!</v>
      </c>
      <c r="AO416" s="28" t="s">
        <v>136</v>
      </c>
      <c r="AP416" s="25" t="s">
        <v>128</v>
      </c>
      <c r="AQ416" s="28" t="s">
        <v>3411</v>
      </c>
      <c r="AR416" s="28" t="s">
        <v>3412</v>
      </c>
      <c r="AS416" s="28" t="s">
        <v>2039</v>
      </c>
      <c r="AT416" s="23" t="s">
        <v>3414</v>
      </c>
      <c r="AU416" s="23" t="s">
        <v>35</v>
      </c>
      <c r="AV416" s="25" t="s">
        <v>109</v>
      </c>
      <c r="AW416" s="25" t="s">
        <v>128</v>
      </c>
      <c r="AX416" s="25" t="s">
        <v>128</v>
      </c>
      <c r="AY416" s="25" t="s">
        <v>128</v>
      </c>
      <c r="AZ416" s="25" t="s">
        <v>128</v>
      </c>
      <c r="BA416" s="25" t="s">
        <v>128</v>
      </c>
      <c r="BB416" s="25" t="s">
        <v>128</v>
      </c>
      <c r="BC416" s="25" t="s">
        <v>128</v>
      </c>
      <c r="BD416" s="25" t="s">
        <v>128</v>
      </c>
      <c r="BE416" s="25" t="s">
        <v>128</v>
      </c>
      <c r="BF416" s="25" t="s">
        <v>128</v>
      </c>
      <c r="BG416" s="25" t="s">
        <v>109</v>
      </c>
      <c r="BH416" s="25" t="s">
        <v>113</v>
      </c>
      <c r="BI416" s="23" t="s">
        <v>128</v>
      </c>
      <c r="BJ416" t="s">
        <v>1277</v>
      </c>
      <c r="BK416" s="23" t="s">
        <v>1034</v>
      </c>
      <c r="BL416" s="23"/>
    </row>
    <row r="417" spans="1:64" ht="15">
      <c r="A417" s="28">
        <v>588</v>
      </c>
      <c r="B417" s="23" t="s">
        <v>1035</v>
      </c>
      <c r="C417" s="28" t="s">
        <v>1793</v>
      </c>
      <c r="D417" s="27" t="s">
        <v>1033</v>
      </c>
      <c r="E417" s="42" t="s">
        <v>49</v>
      </c>
      <c r="F417" s="25" t="s">
        <v>109</v>
      </c>
      <c r="G417" s="25" t="s">
        <v>109</v>
      </c>
      <c r="H417" s="25" t="s">
        <v>128</v>
      </c>
      <c r="I417" s="29" t="s">
        <v>2522</v>
      </c>
      <c r="J417" s="43" t="s">
        <v>1376</v>
      </c>
      <c r="K417" s="27" t="s">
        <v>23</v>
      </c>
      <c r="L417" s="29">
        <v>0.20200000000000001</v>
      </c>
      <c r="M417" s="29">
        <v>0.61499999999999999</v>
      </c>
      <c r="N417" s="29">
        <v>1154.4715447154472</v>
      </c>
      <c r="O417" s="30">
        <v>7.1</v>
      </c>
      <c r="P417" s="27" t="s">
        <v>1899</v>
      </c>
      <c r="Q417" s="31">
        <v>2</v>
      </c>
      <c r="R417" s="25" t="s">
        <v>113</v>
      </c>
      <c r="S417" s="25" t="s">
        <v>109</v>
      </c>
      <c r="T417" s="25" t="s">
        <v>113</v>
      </c>
      <c r="U417" s="25" t="s">
        <v>128</v>
      </c>
      <c r="V417" s="23" t="s">
        <v>8</v>
      </c>
      <c r="W417" s="23" t="s">
        <v>1251</v>
      </c>
      <c r="X417" s="23" t="s">
        <v>1252</v>
      </c>
      <c r="Y417" s="23" t="s">
        <v>1301</v>
      </c>
      <c r="Z417" s="23" t="s">
        <v>1291</v>
      </c>
      <c r="AA417" s="23" t="s">
        <v>107</v>
      </c>
      <c r="AB417" s="23" t="s">
        <v>2948</v>
      </c>
      <c r="AC417" s="25">
        <v>-1.3972602739726028</v>
      </c>
      <c r="AD417" s="32">
        <v>340000000</v>
      </c>
      <c r="AE417" s="33">
        <f>VLOOKUP(J417,Library!A:B,2,0)</f>
        <v>3</v>
      </c>
      <c r="AF417" s="33">
        <f>VLOOKUP(J417,Library!A:G,7,0)</f>
        <v>3</v>
      </c>
      <c r="AG417" s="28" t="str">
        <f>VLOOKUP(V417,Library!W:X,2,0)</f>
        <v>N/A</v>
      </c>
      <c r="AH417" s="28" t="str">
        <f>VLOOKUP(W417,Library!Y:Z,2,0)</f>
        <v>N/A</v>
      </c>
      <c r="AI417" s="28" t="str">
        <f>VLOOKUP(X417,Library!AA:AB,2,0)</f>
        <v>N/A</v>
      </c>
      <c r="AJ417" s="33">
        <f>IF(MAX(AG417,AH417,AI417)=0,VLOOKUP(I417,Library!$J:$P,7,0),MAX(AG417,AH417,AI417))</f>
        <v>7</v>
      </c>
      <c r="AK417" s="33" t="str">
        <f t="shared" si="27"/>
        <v/>
      </c>
      <c r="AL417" s="33">
        <f>VLOOKUP(AA417,Library!T:U,2,0)</f>
        <v>1</v>
      </c>
      <c r="AM417" s="34" t="e">
        <f t="shared" si="28"/>
        <v>#VALUE!</v>
      </c>
      <c r="AN417" s="33" t="e">
        <f t="shared" si="29"/>
        <v>#VALUE!</v>
      </c>
      <c r="AO417" s="28" t="s">
        <v>136</v>
      </c>
      <c r="AP417" s="25" t="s">
        <v>128</v>
      </c>
      <c r="AQ417" s="28" t="s">
        <v>3411</v>
      </c>
      <c r="AR417" s="28" t="s">
        <v>3412</v>
      </c>
      <c r="AS417" s="28" t="s">
        <v>2039</v>
      </c>
      <c r="AT417" s="23" t="s">
        <v>3415</v>
      </c>
      <c r="AU417" s="23" t="s">
        <v>35</v>
      </c>
      <c r="AV417" s="25" t="s">
        <v>109</v>
      </c>
      <c r="AW417" s="25" t="s">
        <v>128</v>
      </c>
      <c r="AX417" s="25" t="s">
        <v>128</v>
      </c>
      <c r="AY417" s="25" t="s">
        <v>128</v>
      </c>
      <c r="AZ417" s="25" t="s">
        <v>128</v>
      </c>
      <c r="BA417" s="25" t="s">
        <v>128</v>
      </c>
      <c r="BB417" s="25" t="s">
        <v>128</v>
      </c>
      <c r="BC417" s="25" t="s">
        <v>128</v>
      </c>
      <c r="BD417" s="25" t="s">
        <v>128</v>
      </c>
      <c r="BE417" s="25" t="s">
        <v>128</v>
      </c>
      <c r="BF417" s="25" t="s">
        <v>128</v>
      </c>
      <c r="BG417" s="25" t="s">
        <v>109</v>
      </c>
      <c r="BH417" s="25" t="s">
        <v>113</v>
      </c>
      <c r="BI417" s="23" t="s">
        <v>128</v>
      </c>
      <c r="BJ417" t="s">
        <v>1277</v>
      </c>
      <c r="BK417" s="23" t="s">
        <v>1035</v>
      </c>
      <c r="BL417" s="23"/>
    </row>
    <row r="418" spans="1:64" ht="15">
      <c r="A418" s="28">
        <v>589</v>
      </c>
      <c r="B418" s="23" t="s">
        <v>1036</v>
      </c>
      <c r="C418" s="28" t="s">
        <v>1794</v>
      </c>
      <c r="D418" s="27" t="s">
        <v>1033</v>
      </c>
      <c r="E418" s="42" t="s">
        <v>49</v>
      </c>
      <c r="F418" s="25" t="s">
        <v>109</v>
      </c>
      <c r="G418" s="25" t="s">
        <v>109</v>
      </c>
      <c r="H418" s="25" t="s">
        <v>128</v>
      </c>
      <c r="I418" s="29" t="s">
        <v>2522</v>
      </c>
      <c r="J418" s="43" t="s">
        <v>1376</v>
      </c>
      <c r="K418" s="27" t="s">
        <v>23</v>
      </c>
      <c r="L418" s="29">
        <v>0.215</v>
      </c>
      <c r="M418" s="29">
        <v>0.54200000000000004</v>
      </c>
      <c r="N418" s="29">
        <v>1223.2472324723246</v>
      </c>
      <c r="O418" s="30">
        <v>6.63</v>
      </c>
      <c r="P418" s="27" t="s">
        <v>1899</v>
      </c>
      <c r="Q418" s="31">
        <v>2</v>
      </c>
      <c r="R418" s="25" t="s">
        <v>113</v>
      </c>
      <c r="S418" s="25" t="s">
        <v>109</v>
      </c>
      <c r="T418" s="25" t="s">
        <v>113</v>
      </c>
      <c r="U418" s="25" t="s">
        <v>128</v>
      </c>
      <c r="V418" s="23" t="s">
        <v>8</v>
      </c>
      <c r="W418" s="23" t="s">
        <v>1251</v>
      </c>
      <c r="X418" s="23" t="s">
        <v>1252</v>
      </c>
      <c r="Y418" s="23" t="s">
        <v>1301</v>
      </c>
      <c r="Z418" s="23" t="s">
        <v>1291</v>
      </c>
      <c r="AA418" s="23" t="s">
        <v>107</v>
      </c>
      <c r="AB418" s="23" t="s">
        <v>2949</v>
      </c>
      <c r="AC418" s="25">
        <v>-7.1232876712328766E-2</v>
      </c>
      <c r="AD418" s="32">
        <v>400000000</v>
      </c>
      <c r="AE418" s="33">
        <f>VLOOKUP(J418,Library!A:B,2,0)</f>
        <v>3</v>
      </c>
      <c r="AF418" s="33">
        <f>VLOOKUP(J418,Library!A:G,7,0)</f>
        <v>3</v>
      </c>
      <c r="AG418" s="28" t="str">
        <f>VLOOKUP(V418,Library!W:X,2,0)</f>
        <v>N/A</v>
      </c>
      <c r="AH418" s="28" t="str">
        <f>VLOOKUP(W418,Library!Y:Z,2,0)</f>
        <v>N/A</v>
      </c>
      <c r="AI418" s="28" t="str">
        <f>VLOOKUP(X418,Library!AA:AB,2,0)</f>
        <v>N/A</v>
      </c>
      <c r="AJ418" s="33">
        <f>IF(MAX(AG418,AH418,AI418)=0,VLOOKUP(I418,Library!$J:$P,7,0),MAX(AG418,AH418,AI418))</f>
        <v>7</v>
      </c>
      <c r="AK418" s="33" t="str">
        <f t="shared" si="27"/>
        <v/>
      </c>
      <c r="AL418" s="33">
        <f>VLOOKUP(AA418,Library!T:U,2,0)</f>
        <v>1</v>
      </c>
      <c r="AM418" s="34" t="e">
        <f t="shared" si="28"/>
        <v>#VALUE!</v>
      </c>
      <c r="AN418" s="33" t="e">
        <f t="shared" si="29"/>
        <v>#VALUE!</v>
      </c>
      <c r="AO418" s="28" t="s">
        <v>136</v>
      </c>
      <c r="AP418" s="25" t="s">
        <v>128</v>
      </c>
      <c r="AQ418" s="28" t="s">
        <v>3411</v>
      </c>
      <c r="AR418" s="28" t="s">
        <v>3412</v>
      </c>
      <c r="AS418" s="28" t="s">
        <v>2039</v>
      </c>
      <c r="AT418" s="23" t="s">
        <v>3416</v>
      </c>
      <c r="AU418" s="23" t="s">
        <v>35</v>
      </c>
      <c r="AV418" s="25" t="s">
        <v>109</v>
      </c>
      <c r="AW418" s="25" t="s">
        <v>128</v>
      </c>
      <c r="AX418" s="25" t="s">
        <v>128</v>
      </c>
      <c r="AY418" s="25" t="s">
        <v>128</v>
      </c>
      <c r="AZ418" s="25" t="s">
        <v>128</v>
      </c>
      <c r="BA418" s="25" t="s">
        <v>128</v>
      </c>
      <c r="BB418" s="25" t="s">
        <v>128</v>
      </c>
      <c r="BC418" s="25" t="s">
        <v>128</v>
      </c>
      <c r="BD418" s="25" t="s">
        <v>128</v>
      </c>
      <c r="BE418" s="25" t="s">
        <v>128</v>
      </c>
      <c r="BF418" s="25" t="s">
        <v>128</v>
      </c>
      <c r="BG418" s="25" t="s">
        <v>109</v>
      </c>
      <c r="BH418" s="25" t="s">
        <v>113</v>
      </c>
      <c r="BI418" s="23" t="s">
        <v>128</v>
      </c>
      <c r="BJ418" t="s">
        <v>1277</v>
      </c>
      <c r="BK418" s="23" t="s">
        <v>1036</v>
      </c>
      <c r="BL418" s="23"/>
    </row>
    <row r="419" spans="1:64" ht="15">
      <c r="A419" s="28">
        <v>590</v>
      </c>
      <c r="B419" s="23" t="s">
        <v>1037</v>
      </c>
      <c r="C419" s="28" t="s">
        <v>1795</v>
      </c>
      <c r="D419" s="27" t="s">
        <v>1033</v>
      </c>
      <c r="E419" s="42" t="s">
        <v>49</v>
      </c>
      <c r="F419" s="25" t="s">
        <v>109</v>
      </c>
      <c r="G419" s="25" t="s">
        <v>109</v>
      </c>
      <c r="H419" s="25" t="s">
        <v>128</v>
      </c>
      <c r="I419" s="29" t="s">
        <v>2522</v>
      </c>
      <c r="J419" s="43" t="s">
        <v>1376</v>
      </c>
      <c r="K419" s="27" t="s">
        <v>23</v>
      </c>
      <c r="L419" s="29">
        <v>0.26800000000000002</v>
      </c>
      <c r="M419" s="29">
        <v>0.65100000000000002</v>
      </c>
      <c r="N419" s="29">
        <v>30521.966205837169</v>
      </c>
      <c r="O419" s="30">
        <v>6.7</v>
      </c>
      <c r="P419" s="27" t="s">
        <v>1899</v>
      </c>
      <c r="Q419" s="31">
        <v>2</v>
      </c>
      <c r="R419" s="25" t="s">
        <v>2950</v>
      </c>
      <c r="S419" s="25" t="s">
        <v>109</v>
      </c>
      <c r="T419" s="25" t="s">
        <v>2979</v>
      </c>
      <c r="U419" s="25" t="s">
        <v>128</v>
      </c>
      <c r="V419" s="23" t="s">
        <v>8</v>
      </c>
      <c r="W419" s="23" t="s">
        <v>1251</v>
      </c>
      <c r="X419" s="23" t="s">
        <v>1252</v>
      </c>
      <c r="Y419" s="23" t="s">
        <v>1301</v>
      </c>
      <c r="Z419" s="23" t="s">
        <v>1291</v>
      </c>
      <c r="AA419" s="23" t="s">
        <v>107</v>
      </c>
      <c r="AB419" s="23" t="s">
        <v>2950</v>
      </c>
      <c r="AC419" s="25">
        <v>0.50136986301369868</v>
      </c>
      <c r="AD419" s="32">
        <v>300000000</v>
      </c>
      <c r="AE419" s="33">
        <f>VLOOKUP(J419,Library!A:B,2,0)</f>
        <v>3</v>
      </c>
      <c r="AF419" s="33">
        <f>VLOOKUP(J419,Library!A:G,7,0)</f>
        <v>3</v>
      </c>
      <c r="AG419" s="28" t="str">
        <f>VLOOKUP(V419,Library!W:X,2,0)</f>
        <v>N/A</v>
      </c>
      <c r="AH419" s="28" t="str">
        <f>VLOOKUP(W419,Library!Y:Z,2,0)</f>
        <v>N/A</v>
      </c>
      <c r="AI419" s="28" t="str">
        <f>VLOOKUP(X419,Library!AA:AB,2,0)</f>
        <v>N/A</v>
      </c>
      <c r="AJ419" s="33">
        <f>IF(MAX(AG419,AH419,AI419)=0,VLOOKUP(I419,Library!$J:$P,7,0),MAX(AG419,AH419,AI419))</f>
        <v>7</v>
      </c>
      <c r="AK419" s="33">
        <f t="shared" si="27"/>
        <v>2</v>
      </c>
      <c r="AL419" s="33">
        <f>VLOOKUP(AA419,Library!T:U,2,0)</f>
        <v>1</v>
      </c>
      <c r="AM419" s="34">
        <f t="shared" si="28"/>
        <v>3.8</v>
      </c>
      <c r="AN419" s="33">
        <f t="shared" si="29"/>
        <v>5</v>
      </c>
      <c r="AO419" s="28" t="s">
        <v>136</v>
      </c>
      <c r="AP419" s="25" t="s">
        <v>128</v>
      </c>
      <c r="AQ419" s="28" t="s">
        <v>3411</v>
      </c>
      <c r="AR419" s="28" t="s">
        <v>3412</v>
      </c>
      <c r="AS419" s="28" t="s">
        <v>2039</v>
      </c>
      <c r="AT419" s="23" t="s">
        <v>3417</v>
      </c>
      <c r="AU419" s="23" t="s">
        <v>35</v>
      </c>
      <c r="AV419" s="25" t="s">
        <v>109</v>
      </c>
      <c r="AW419" s="25" t="s">
        <v>128</v>
      </c>
      <c r="AX419" s="25" t="s">
        <v>128</v>
      </c>
      <c r="AY419" s="25" t="s">
        <v>128</v>
      </c>
      <c r="AZ419" s="25" t="s">
        <v>128</v>
      </c>
      <c r="BA419" s="25" t="s">
        <v>128</v>
      </c>
      <c r="BB419" s="25" t="s">
        <v>128</v>
      </c>
      <c r="BC419" s="25" t="s">
        <v>128</v>
      </c>
      <c r="BD419" s="25" t="s">
        <v>128</v>
      </c>
      <c r="BE419" s="25" t="s">
        <v>128</v>
      </c>
      <c r="BF419" s="25" t="s">
        <v>128</v>
      </c>
      <c r="BG419" s="25" t="s">
        <v>109</v>
      </c>
      <c r="BH419" s="25" t="s">
        <v>113</v>
      </c>
      <c r="BI419" s="23" t="s">
        <v>128</v>
      </c>
      <c r="BJ419" t="s">
        <v>1277</v>
      </c>
      <c r="BK419" s="23" t="s">
        <v>1037</v>
      </c>
      <c r="BL419" s="23"/>
    </row>
    <row r="420" spans="1:64" ht="15">
      <c r="A420" s="28">
        <v>591</v>
      </c>
      <c r="B420" s="23" t="s">
        <v>1038</v>
      </c>
      <c r="C420" s="28" t="s">
        <v>1796</v>
      </c>
      <c r="D420" s="27" t="s">
        <v>1039</v>
      </c>
      <c r="E420" s="42">
        <v>4</v>
      </c>
      <c r="F420" s="25" t="s">
        <v>128</v>
      </c>
      <c r="G420" s="25" t="s">
        <v>128</v>
      </c>
      <c r="H420" s="25" t="s">
        <v>128</v>
      </c>
      <c r="I420" s="29" t="s">
        <v>2523</v>
      </c>
      <c r="J420" s="43" t="s">
        <v>15</v>
      </c>
      <c r="K420" s="27" t="s">
        <v>908</v>
      </c>
      <c r="L420" s="29">
        <v>88.251000000000005</v>
      </c>
      <c r="M420" s="29">
        <v>88.39</v>
      </c>
      <c r="N420" s="29">
        <v>6.01322098563229</v>
      </c>
      <c r="O420" s="30">
        <v>2.95</v>
      </c>
      <c r="P420" s="27" t="s">
        <v>106</v>
      </c>
      <c r="Q420" s="31">
        <v>2</v>
      </c>
      <c r="R420" s="25" t="s">
        <v>665</v>
      </c>
      <c r="S420" s="25" t="s">
        <v>128</v>
      </c>
      <c r="T420" s="25" t="s">
        <v>4374</v>
      </c>
      <c r="U420" s="25" t="s">
        <v>128</v>
      </c>
      <c r="V420" s="23" t="s">
        <v>8</v>
      </c>
      <c r="W420" s="23" t="s">
        <v>4241</v>
      </c>
      <c r="X420" s="23" t="s">
        <v>8</v>
      </c>
      <c r="Y420" s="23" t="s">
        <v>1301</v>
      </c>
      <c r="Z420" s="23" t="s">
        <v>1276</v>
      </c>
      <c r="AA420" s="23" t="s">
        <v>107</v>
      </c>
      <c r="AB420" s="23" t="s">
        <v>2951</v>
      </c>
      <c r="AC420" s="25">
        <v>4.3671232876712329</v>
      </c>
      <c r="AD420" s="32">
        <v>300000000</v>
      </c>
      <c r="AE420" s="33">
        <f>VLOOKUP(J420,Library!A:B,2,0)</f>
        <v>3</v>
      </c>
      <c r="AF420" s="33">
        <f>VLOOKUP(J420,Library!A:G,7,0)</f>
        <v>3</v>
      </c>
      <c r="AG420" s="28" t="str">
        <f>VLOOKUP(V420,Library!W:X,2,0)</f>
        <v>N/A</v>
      </c>
      <c r="AH420" s="28">
        <f>VLOOKUP(W420,Library!Y:Z,2,0)</f>
        <v>5</v>
      </c>
      <c r="AI420" s="28" t="str">
        <f>VLOOKUP(X420,Library!AA:AB,2,0)</f>
        <v>N/A</v>
      </c>
      <c r="AJ420" s="33">
        <f>IF(MAX(AG420,AH420,AI420)=0,VLOOKUP(I420,Library!$J:$P,7,0),MAX(AG420,AH420,AI420))</f>
        <v>5</v>
      </c>
      <c r="AK420" s="33">
        <f t="shared" si="27"/>
        <v>3</v>
      </c>
      <c r="AL420" s="33">
        <f>VLOOKUP(AA420,Library!T:U,2,0)</f>
        <v>1</v>
      </c>
      <c r="AM420" s="34">
        <f t="shared" si="28"/>
        <v>3.3999999999999995</v>
      </c>
      <c r="AN420" s="33">
        <f t="shared" si="29"/>
        <v>4</v>
      </c>
      <c r="AO420" s="28" t="s">
        <v>136</v>
      </c>
      <c r="AP420" s="25" t="s">
        <v>128</v>
      </c>
      <c r="AQ420" s="28" t="s">
        <v>3418</v>
      </c>
      <c r="AR420" s="28" t="s">
        <v>3419</v>
      </c>
      <c r="AS420" s="28" t="s">
        <v>2356</v>
      </c>
      <c r="AT420" s="23" t="s">
        <v>113</v>
      </c>
      <c r="AU420" s="23" t="s">
        <v>114</v>
      </c>
      <c r="AV420" s="25" t="s">
        <v>128</v>
      </c>
      <c r="AW420" s="25" t="s">
        <v>128</v>
      </c>
      <c r="AX420" s="25" t="s">
        <v>128</v>
      </c>
      <c r="AY420" s="25" t="s">
        <v>128</v>
      </c>
      <c r="AZ420" s="25" t="s">
        <v>128</v>
      </c>
      <c r="BA420" s="25" t="s">
        <v>128</v>
      </c>
      <c r="BB420" s="25" t="s">
        <v>128</v>
      </c>
      <c r="BC420" s="25" t="s">
        <v>128</v>
      </c>
      <c r="BD420" s="25" t="s">
        <v>128</v>
      </c>
      <c r="BE420" s="25" t="s">
        <v>128</v>
      </c>
      <c r="BF420" s="25" t="s">
        <v>128</v>
      </c>
      <c r="BG420" s="25" t="s">
        <v>128</v>
      </c>
      <c r="BH420" s="25" t="s">
        <v>113</v>
      </c>
      <c r="BI420" s="23" t="s">
        <v>128</v>
      </c>
      <c r="BJ420" t="s">
        <v>1277</v>
      </c>
      <c r="BK420" s="23" t="s">
        <v>1038</v>
      </c>
      <c r="BL420" s="23"/>
    </row>
    <row r="421" spans="1:64" ht="15">
      <c r="A421" s="28">
        <v>592</v>
      </c>
      <c r="B421" s="23" t="s">
        <v>1041</v>
      </c>
      <c r="C421" s="28" t="s">
        <v>1797</v>
      </c>
      <c r="D421" s="27" t="s">
        <v>1040</v>
      </c>
      <c r="E421" s="42">
        <v>2</v>
      </c>
      <c r="F421" s="25" t="s">
        <v>128</v>
      </c>
      <c r="G421" s="25" t="s">
        <v>128</v>
      </c>
      <c r="H421" s="25" t="s">
        <v>128</v>
      </c>
      <c r="I421" s="29" t="s">
        <v>2524</v>
      </c>
      <c r="J421" s="43" t="s">
        <v>10</v>
      </c>
      <c r="K421" s="27" t="s">
        <v>908</v>
      </c>
      <c r="L421" s="29">
        <v>98.863</v>
      </c>
      <c r="M421" s="29">
        <v>98.887</v>
      </c>
      <c r="N421" s="29">
        <v>4.1602849407852558</v>
      </c>
      <c r="O421" s="30">
        <v>1.375</v>
      </c>
      <c r="P421" s="27" t="s">
        <v>106</v>
      </c>
      <c r="Q421" s="31">
        <v>2</v>
      </c>
      <c r="R421" s="25" t="s">
        <v>2847</v>
      </c>
      <c r="S421" s="25" t="s">
        <v>128</v>
      </c>
      <c r="T421" s="25" t="s">
        <v>4374</v>
      </c>
      <c r="U421" s="25" t="s">
        <v>128</v>
      </c>
      <c r="V421" s="23" t="s">
        <v>76</v>
      </c>
      <c r="W421" s="23" t="s">
        <v>1212</v>
      </c>
      <c r="X421" s="23" t="s">
        <v>8</v>
      </c>
      <c r="Y421" s="23" t="s">
        <v>1301</v>
      </c>
      <c r="Z421" s="23" t="s">
        <v>1276</v>
      </c>
      <c r="AA421" s="23" t="s">
        <v>107</v>
      </c>
      <c r="AB421" s="23" t="s">
        <v>2847</v>
      </c>
      <c r="AC421" s="25">
        <v>0.40547945205479452</v>
      </c>
      <c r="AD421" s="32">
        <v>350000000</v>
      </c>
      <c r="AE421" s="33">
        <f>VLOOKUP(J421,Library!A:B,2,0)</f>
        <v>1</v>
      </c>
      <c r="AF421" s="33">
        <f>VLOOKUP(J421,Library!A:G,7,0)</f>
        <v>3</v>
      </c>
      <c r="AG421" s="28">
        <f>VLOOKUP(V421,Library!W:X,2,0)</f>
        <v>3</v>
      </c>
      <c r="AH421" s="28">
        <f>VLOOKUP(W421,Library!Y:Z,2,0)</f>
        <v>3</v>
      </c>
      <c r="AI421" s="28" t="str">
        <f>VLOOKUP(X421,Library!AA:AB,2,0)</f>
        <v>N/A</v>
      </c>
      <c r="AJ421" s="33">
        <f>IF(MAX(AG421,AH421,AI421)=0,VLOOKUP(I421,Library!$J:$P,7,0),MAX(AG421,AH421,AI421))</f>
        <v>3</v>
      </c>
      <c r="AK421" s="33">
        <f t="shared" si="27"/>
        <v>2</v>
      </c>
      <c r="AL421" s="33">
        <f>VLOOKUP(AA421,Library!T:U,2,0)</f>
        <v>1</v>
      </c>
      <c r="AM421" s="34">
        <f t="shared" si="28"/>
        <v>2.1</v>
      </c>
      <c r="AN421" s="33">
        <f t="shared" si="29"/>
        <v>2</v>
      </c>
      <c r="AO421" s="28" t="s">
        <v>136</v>
      </c>
      <c r="AP421" s="25" t="s">
        <v>128</v>
      </c>
      <c r="AQ421" s="28" t="s">
        <v>470</v>
      </c>
      <c r="AR421" s="28" t="s">
        <v>471</v>
      </c>
      <c r="AS421" s="28" t="s">
        <v>2357</v>
      </c>
      <c r="AT421" s="23" t="s">
        <v>113</v>
      </c>
      <c r="AU421" s="23" t="s">
        <v>114</v>
      </c>
      <c r="AV421" s="25" t="s">
        <v>128</v>
      </c>
      <c r="AW421" s="25" t="s">
        <v>128</v>
      </c>
      <c r="AX421" s="25" t="s">
        <v>128</v>
      </c>
      <c r="AY421" s="25" t="s">
        <v>128</v>
      </c>
      <c r="AZ421" s="25" t="s">
        <v>128</v>
      </c>
      <c r="BA421" s="25" t="s">
        <v>128</v>
      </c>
      <c r="BB421" s="25" t="s">
        <v>128</v>
      </c>
      <c r="BC421" s="25" t="s">
        <v>128</v>
      </c>
      <c r="BD421" s="25" t="s">
        <v>128</v>
      </c>
      <c r="BE421" s="25" t="s">
        <v>128</v>
      </c>
      <c r="BF421" s="25" t="s">
        <v>128</v>
      </c>
      <c r="BG421" s="25" t="s">
        <v>128</v>
      </c>
      <c r="BH421" s="25" t="s">
        <v>113</v>
      </c>
      <c r="BI421" s="23" t="s">
        <v>128</v>
      </c>
      <c r="BJ421" t="s">
        <v>1277</v>
      </c>
      <c r="BK421" s="23" t="s">
        <v>1041</v>
      </c>
      <c r="BL421" s="23"/>
    </row>
    <row r="422" spans="1:64" ht="15">
      <c r="A422" s="28">
        <v>594</v>
      </c>
      <c r="B422" s="23" t="s">
        <v>1042</v>
      </c>
      <c r="C422" s="28" t="s">
        <v>1798</v>
      </c>
      <c r="D422" s="27" t="s">
        <v>3614</v>
      </c>
      <c r="E422" s="42">
        <v>3</v>
      </c>
      <c r="F422" s="25" t="s">
        <v>109</v>
      </c>
      <c r="G422" s="25" t="s">
        <v>128</v>
      </c>
      <c r="H422" s="25" t="s">
        <v>128</v>
      </c>
      <c r="I422" s="29" t="s">
        <v>2525</v>
      </c>
      <c r="J422" s="43" t="s">
        <v>3635</v>
      </c>
      <c r="K422" s="27" t="s">
        <v>908</v>
      </c>
      <c r="L422" s="29">
        <v>94.497</v>
      </c>
      <c r="M422" s="29">
        <v>94.617000000000004</v>
      </c>
      <c r="N422" s="29">
        <v>4.2530802114349777</v>
      </c>
      <c r="O422" s="30">
        <v>2.875</v>
      </c>
      <c r="P422" s="27" t="s">
        <v>106</v>
      </c>
      <c r="Q422" s="31">
        <v>2</v>
      </c>
      <c r="R422" s="25" t="s">
        <v>4414</v>
      </c>
      <c r="S422" s="25" t="s">
        <v>109</v>
      </c>
      <c r="T422" s="25" t="s">
        <v>3234</v>
      </c>
      <c r="U422" s="25" t="s">
        <v>128</v>
      </c>
      <c r="V422" s="23" t="s">
        <v>76</v>
      </c>
      <c r="W422" s="23" t="s">
        <v>1212</v>
      </c>
      <c r="X422" s="23" t="s">
        <v>8</v>
      </c>
      <c r="Y422" s="23" t="s">
        <v>1301</v>
      </c>
      <c r="Z422" s="23" t="s">
        <v>1276</v>
      </c>
      <c r="AA422" s="23" t="s">
        <v>107</v>
      </c>
      <c r="AB422" s="23" t="s">
        <v>2952</v>
      </c>
      <c r="AC422" s="25">
        <v>4.3150684931506849</v>
      </c>
      <c r="AD422" s="32">
        <v>600000000</v>
      </c>
      <c r="AE422" s="33">
        <f>VLOOKUP(J422,Library!A:B,2,0)</f>
        <v>1</v>
      </c>
      <c r="AF422" s="33">
        <f>VLOOKUP(J422,Library!A:G,7,0)</f>
        <v>3</v>
      </c>
      <c r="AG422" s="28">
        <f>VLOOKUP(V422,Library!W:X,2,0)</f>
        <v>3</v>
      </c>
      <c r="AH422" s="28">
        <f>VLOOKUP(W422,Library!Y:Z,2,0)</f>
        <v>3</v>
      </c>
      <c r="AI422" s="28" t="str">
        <f>VLOOKUP(X422,Library!AA:AB,2,0)</f>
        <v>N/A</v>
      </c>
      <c r="AJ422" s="33">
        <f>IF(MAX(AG422,AH422,AI422)=0,VLOOKUP(I422,Library!$J:$P,7,0),MAX(AG422,AH422,AI422))</f>
        <v>3</v>
      </c>
      <c r="AK422" s="33">
        <f t="shared" si="27"/>
        <v>3</v>
      </c>
      <c r="AL422" s="33">
        <f>VLOOKUP(AA422,Library!T:U,2,0)</f>
        <v>1</v>
      </c>
      <c r="AM422" s="34">
        <f t="shared" si="28"/>
        <v>2.2000000000000002</v>
      </c>
      <c r="AN422" s="33">
        <f t="shared" si="29"/>
        <v>3</v>
      </c>
      <c r="AO422" s="28" t="s">
        <v>136</v>
      </c>
      <c r="AP422" s="25" t="s">
        <v>128</v>
      </c>
      <c r="AQ422" s="28" t="s">
        <v>3235</v>
      </c>
      <c r="AR422" s="28" t="s">
        <v>3420</v>
      </c>
      <c r="AS422" s="28" t="s">
        <v>2358</v>
      </c>
      <c r="AT422" s="23" t="s">
        <v>3234</v>
      </c>
      <c r="AU422" s="23" t="s">
        <v>35</v>
      </c>
      <c r="AV422" s="25" t="s">
        <v>128</v>
      </c>
      <c r="AW422" s="25" t="s">
        <v>128</v>
      </c>
      <c r="AX422" s="25" t="s">
        <v>128</v>
      </c>
      <c r="AY422" s="25" t="s">
        <v>128</v>
      </c>
      <c r="AZ422" s="25" t="s">
        <v>128</v>
      </c>
      <c r="BA422" s="25" t="s">
        <v>128</v>
      </c>
      <c r="BB422" s="25" t="s">
        <v>128</v>
      </c>
      <c r="BC422" s="25" t="s">
        <v>128</v>
      </c>
      <c r="BD422" s="25" t="s">
        <v>128</v>
      </c>
      <c r="BE422" s="25" t="s">
        <v>128</v>
      </c>
      <c r="BF422" s="25" t="s">
        <v>128</v>
      </c>
      <c r="BG422" s="25" t="s">
        <v>128</v>
      </c>
      <c r="BH422" s="25" t="s">
        <v>113</v>
      </c>
      <c r="BI422" s="23" t="s">
        <v>128</v>
      </c>
      <c r="BJ422" t="s">
        <v>1277</v>
      </c>
      <c r="BK422" s="23" t="s">
        <v>1042</v>
      </c>
      <c r="BL422" s="23"/>
    </row>
    <row r="423" spans="1:64" ht="15">
      <c r="A423" s="28">
        <v>595</v>
      </c>
      <c r="B423" s="23" t="s">
        <v>1043</v>
      </c>
      <c r="C423" s="28" t="s">
        <v>1799</v>
      </c>
      <c r="D423" s="27" t="s">
        <v>3614</v>
      </c>
      <c r="E423" s="42">
        <v>3</v>
      </c>
      <c r="F423" s="25" t="s">
        <v>109</v>
      </c>
      <c r="G423" s="25" t="s">
        <v>128</v>
      </c>
      <c r="H423" s="25" t="s">
        <v>128</v>
      </c>
      <c r="I423" s="29" t="s">
        <v>2525</v>
      </c>
      <c r="J423" s="43" t="s">
        <v>3635</v>
      </c>
      <c r="K423" s="27" t="s">
        <v>908</v>
      </c>
      <c r="L423" s="29">
        <v>90.001999999999995</v>
      </c>
      <c r="M423" s="29">
        <v>90.100999999999999</v>
      </c>
      <c r="N423" s="29">
        <v>4.3079916338300235</v>
      </c>
      <c r="O423" s="30">
        <v>2.25</v>
      </c>
      <c r="P423" s="27" t="s">
        <v>106</v>
      </c>
      <c r="Q423" s="31">
        <v>2</v>
      </c>
      <c r="R423" s="25" t="s">
        <v>2780</v>
      </c>
      <c r="S423" s="25" t="s">
        <v>109</v>
      </c>
      <c r="T423" s="25" t="s">
        <v>2701</v>
      </c>
      <c r="U423" s="25" t="s">
        <v>128</v>
      </c>
      <c r="V423" s="23" t="s">
        <v>76</v>
      </c>
      <c r="W423" s="23" t="s">
        <v>1212</v>
      </c>
      <c r="X423" s="23" t="s">
        <v>8</v>
      </c>
      <c r="Y423" s="23" t="s">
        <v>1301</v>
      </c>
      <c r="Z423" s="23" t="s">
        <v>1276</v>
      </c>
      <c r="AA423" s="23" t="s">
        <v>107</v>
      </c>
      <c r="AB423" s="23" t="s">
        <v>2953</v>
      </c>
      <c r="AC423" s="25">
        <v>5.4493150684931511</v>
      </c>
      <c r="AD423" s="32">
        <v>500000000</v>
      </c>
      <c r="AE423" s="33">
        <f>VLOOKUP(J423,Library!A:B,2,0)</f>
        <v>1</v>
      </c>
      <c r="AF423" s="33">
        <f>VLOOKUP(J423,Library!A:G,7,0)</f>
        <v>3</v>
      </c>
      <c r="AG423" s="28">
        <f>VLOOKUP(V423,Library!W:X,2,0)</f>
        <v>3</v>
      </c>
      <c r="AH423" s="28">
        <f>VLOOKUP(W423,Library!Y:Z,2,0)</f>
        <v>3</v>
      </c>
      <c r="AI423" s="28" t="str">
        <f>VLOOKUP(X423,Library!AA:AB,2,0)</f>
        <v>N/A</v>
      </c>
      <c r="AJ423" s="33">
        <f>IF(MAX(AG423,AH423,AI423)=0,VLOOKUP(I423,Library!$J:$P,7,0),MAX(AG423,AH423,AI423))</f>
        <v>3</v>
      </c>
      <c r="AK423" s="33">
        <f t="shared" si="27"/>
        <v>4</v>
      </c>
      <c r="AL423" s="33">
        <f>VLOOKUP(AA423,Library!T:U,2,0)</f>
        <v>1</v>
      </c>
      <c r="AM423" s="34">
        <f t="shared" si="28"/>
        <v>2.2999999999999998</v>
      </c>
      <c r="AN423" s="33">
        <f t="shared" si="29"/>
        <v>3</v>
      </c>
      <c r="AO423" s="28" t="s">
        <v>136</v>
      </c>
      <c r="AP423" s="25" t="s">
        <v>128</v>
      </c>
      <c r="AQ423" s="28" t="s">
        <v>3235</v>
      </c>
      <c r="AR423" s="28" t="s">
        <v>3420</v>
      </c>
      <c r="AS423" s="28" t="s">
        <v>2358</v>
      </c>
      <c r="AT423" s="23" t="s">
        <v>2701</v>
      </c>
      <c r="AU423" s="23" t="s">
        <v>35</v>
      </c>
      <c r="AV423" s="25" t="s">
        <v>128</v>
      </c>
      <c r="AW423" s="25" t="s">
        <v>128</v>
      </c>
      <c r="AX423" s="25" t="s">
        <v>128</v>
      </c>
      <c r="AY423" s="25" t="s">
        <v>128</v>
      </c>
      <c r="AZ423" s="25" t="s">
        <v>128</v>
      </c>
      <c r="BA423" s="25" t="s">
        <v>128</v>
      </c>
      <c r="BB423" s="25" t="s">
        <v>128</v>
      </c>
      <c r="BC423" s="25" t="s">
        <v>128</v>
      </c>
      <c r="BD423" s="25" t="s">
        <v>128</v>
      </c>
      <c r="BE423" s="25" t="s">
        <v>128</v>
      </c>
      <c r="BF423" s="25" t="s">
        <v>128</v>
      </c>
      <c r="BG423" s="25" t="s">
        <v>128</v>
      </c>
      <c r="BH423" s="25" t="s">
        <v>113</v>
      </c>
      <c r="BI423" s="23" t="s">
        <v>128</v>
      </c>
      <c r="BJ423" t="s">
        <v>1277</v>
      </c>
      <c r="BK423" s="23" t="s">
        <v>1043</v>
      </c>
      <c r="BL423" s="23"/>
    </row>
    <row r="424" spans="1:64" ht="15">
      <c r="A424" s="28">
        <v>596</v>
      </c>
      <c r="B424" s="23" t="s">
        <v>1044</v>
      </c>
      <c r="C424" s="28" t="s">
        <v>1800</v>
      </c>
      <c r="D424" s="27" t="s">
        <v>1045</v>
      </c>
      <c r="E424" s="42">
        <v>3</v>
      </c>
      <c r="F424" s="25" t="s">
        <v>109</v>
      </c>
      <c r="G424" s="25" t="s">
        <v>128</v>
      </c>
      <c r="H424" s="25" t="s">
        <v>128</v>
      </c>
      <c r="I424" s="29" t="s">
        <v>2526</v>
      </c>
      <c r="J424" s="43" t="s">
        <v>3635</v>
      </c>
      <c r="K424" s="27" t="s">
        <v>908</v>
      </c>
      <c r="L424" s="29">
        <v>97.915000000000006</v>
      </c>
      <c r="M424" s="29">
        <v>98.094999999999999</v>
      </c>
      <c r="N424" s="29">
        <v>4.3645546417863175</v>
      </c>
      <c r="O424" s="30">
        <v>2.875</v>
      </c>
      <c r="P424" s="27" t="s">
        <v>106</v>
      </c>
      <c r="Q424" s="31">
        <v>2</v>
      </c>
      <c r="R424" s="25" t="s">
        <v>480</v>
      </c>
      <c r="S424" s="25" t="s">
        <v>109</v>
      </c>
      <c r="T424" s="25" t="s">
        <v>2980</v>
      </c>
      <c r="U424" s="25" t="s">
        <v>128</v>
      </c>
      <c r="V424" s="23" t="s">
        <v>8</v>
      </c>
      <c r="W424" s="23" t="s">
        <v>1225</v>
      </c>
      <c r="X424" s="23" t="s">
        <v>8</v>
      </c>
      <c r="Y424" s="23" t="s">
        <v>1301</v>
      </c>
      <c r="Z424" s="23" t="s">
        <v>1276</v>
      </c>
      <c r="AA424" s="23" t="s">
        <v>107</v>
      </c>
      <c r="AB424" s="23" t="s">
        <v>2954</v>
      </c>
      <c r="AC424" s="25">
        <v>1.3287671232876712</v>
      </c>
      <c r="AD424" s="32">
        <v>400000000</v>
      </c>
      <c r="AE424" s="33">
        <f>VLOOKUP(J424,Library!A:B,2,0)</f>
        <v>1</v>
      </c>
      <c r="AF424" s="33">
        <f>VLOOKUP(J424,Library!A:G,7,0)</f>
        <v>3</v>
      </c>
      <c r="AG424" s="28" t="str">
        <f>VLOOKUP(V424,Library!W:X,2,0)</f>
        <v>N/A</v>
      </c>
      <c r="AH424" s="28">
        <f>VLOOKUP(W424,Library!Y:Z,2,0)</f>
        <v>4</v>
      </c>
      <c r="AI424" s="28" t="str">
        <f>VLOOKUP(X424,Library!AA:AB,2,0)</f>
        <v>N/A</v>
      </c>
      <c r="AJ424" s="33">
        <f>IF(MAX(AG424,AH424,AI424)=0,VLOOKUP(I424,Library!$J:$P,7,0),MAX(AG424,AH424,AI424))</f>
        <v>4</v>
      </c>
      <c r="AK424" s="33">
        <f t="shared" si="27"/>
        <v>3</v>
      </c>
      <c r="AL424" s="33">
        <f>VLOOKUP(AA424,Library!T:U,2,0)</f>
        <v>1</v>
      </c>
      <c r="AM424" s="34">
        <f t="shared" si="28"/>
        <v>2.4500000000000002</v>
      </c>
      <c r="AN424" s="33">
        <f t="shared" si="29"/>
        <v>3</v>
      </c>
      <c r="AO424" s="28" t="s">
        <v>127</v>
      </c>
      <c r="AP424" s="25" t="s">
        <v>128</v>
      </c>
      <c r="AQ424" s="28" t="s">
        <v>464</v>
      </c>
      <c r="AR424" s="28" t="s">
        <v>465</v>
      </c>
      <c r="AS424" s="28" t="s">
        <v>2359</v>
      </c>
      <c r="AT424" s="23" t="s">
        <v>2980</v>
      </c>
      <c r="AU424" s="23" t="s">
        <v>35</v>
      </c>
      <c r="AV424" s="25" t="s">
        <v>128</v>
      </c>
      <c r="AW424" s="25" t="s">
        <v>128</v>
      </c>
      <c r="AX424" s="25" t="s">
        <v>128</v>
      </c>
      <c r="AY424" s="25" t="s">
        <v>128</v>
      </c>
      <c r="AZ424" s="25" t="s">
        <v>128</v>
      </c>
      <c r="BA424" s="25" t="s">
        <v>128</v>
      </c>
      <c r="BB424" s="25" t="s">
        <v>128</v>
      </c>
      <c r="BC424" s="25" t="s">
        <v>128</v>
      </c>
      <c r="BD424" s="25" t="s">
        <v>128</v>
      </c>
      <c r="BE424" s="25" t="s">
        <v>128</v>
      </c>
      <c r="BF424" s="25" t="s">
        <v>128</v>
      </c>
      <c r="BG424" s="25" t="s">
        <v>128</v>
      </c>
      <c r="BH424" s="25" t="s">
        <v>113</v>
      </c>
      <c r="BI424" s="23" t="s">
        <v>128</v>
      </c>
      <c r="BJ424" t="s">
        <v>1277</v>
      </c>
      <c r="BK424" s="23" t="s">
        <v>1044</v>
      </c>
      <c r="BL424" s="23"/>
    </row>
    <row r="425" spans="1:64" ht="15">
      <c r="A425" s="28">
        <v>597</v>
      </c>
      <c r="B425" s="23" t="s">
        <v>1046</v>
      </c>
      <c r="C425" s="28" t="s">
        <v>1801</v>
      </c>
      <c r="D425" s="27" t="s">
        <v>1045</v>
      </c>
      <c r="E425" s="42">
        <v>3</v>
      </c>
      <c r="F425" s="25" t="s">
        <v>128</v>
      </c>
      <c r="G425" s="25" t="s">
        <v>128</v>
      </c>
      <c r="H425" s="25" t="s">
        <v>128</v>
      </c>
      <c r="I425" s="29" t="s">
        <v>2526</v>
      </c>
      <c r="J425" s="43" t="s">
        <v>10</v>
      </c>
      <c r="K425" s="27" t="s">
        <v>908</v>
      </c>
      <c r="L425" s="29">
        <v>93.78</v>
      </c>
      <c r="M425" s="29">
        <v>93.932000000000002</v>
      </c>
      <c r="N425" s="29">
        <v>4.6782866148468676</v>
      </c>
      <c r="O425" s="30">
        <v>2.82</v>
      </c>
      <c r="P425" s="27" t="s">
        <v>106</v>
      </c>
      <c r="Q425" s="31">
        <v>2</v>
      </c>
      <c r="R425" s="25" t="s">
        <v>2979</v>
      </c>
      <c r="S425" s="25" t="s">
        <v>128</v>
      </c>
      <c r="T425" s="25" t="s">
        <v>4374</v>
      </c>
      <c r="U425" s="25" t="s">
        <v>128</v>
      </c>
      <c r="V425" s="23" t="s">
        <v>8</v>
      </c>
      <c r="W425" s="23" t="s">
        <v>1225</v>
      </c>
      <c r="X425" s="23" t="s">
        <v>8</v>
      </c>
      <c r="Y425" s="23" t="s">
        <v>1301</v>
      </c>
      <c r="Z425" s="23" t="s">
        <v>1276</v>
      </c>
      <c r="AA425" s="23" t="s">
        <v>107</v>
      </c>
      <c r="AB425" s="23" t="s">
        <v>2955</v>
      </c>
      <c r="AC425" s="25">
        <v>3.5890410958904111</v>
      </c>
      <c r="AD425" s="32">
        <v>500000000</v>
      </c>
      <c r="AE425" s="33">
        <f>VLOOKUP(J425,Library!A:B,2,0)</f>
        <v>1</v>
      </c>
      <c r="AF425" s="33">
        <f>VLOOKUP(J425,Library!A:G,7,0)</f>
        <v>3</v>
      </c>
      <c r="AG425" s="28" t="str">
        <f>VLOOKUP(V425,Library!W:X,2,0)</f>
        <v>N/A</v>
      </c>
      <c r="AH425" s="28">
        <f>VLOOKUP(W425,Library!Y:Z,2,0)</f>
        <v>4</v>
      </c>
      <c r="AI425" s="28" t="str">
        <f>VLOOKUP(X425,Library!AA:AB,2,0)</f>
        <v>N/A</v>
      </c>
      <c r="AJ425" s="33">
        <f>IF(MAX(AG425,AH425,AI425)=0,VLOOKUP(I425,Library!$J:$P,7,0),MAX(AG425,AH425,AI425))</f>
        <v>4</v>
      </c>
      <c r="AK425" s="33">
        <f t="shared" si="27"/>
        <v>3</v>
      </c>
      <c r="AL425" s="33">
        <f>VLOOKUP(AA425,Library!T:U,2,0)</f>
        <v>1</v>
      </c>
      <c r="AM425" s="34">
        <f t="shared" si="28"/>
        <v>2.4500000000000002</v>
      </c>
      <c r="AN425" s="33">
        <f t="shared" si="29"/>
        <v>3</v>
      </c>
      <c r="AO425" s="28" t="s">
        <v>127</v>
      </c>
      <c r="AP425" s="25" t="s">
        <v>128</v>
      </c>
      <c r="AQ425" s="28" t="s">
        <v>464</v>
      </c>
      <c r="AR425" s="28" t="s">
        <v>465</v>
      </c>
      <c r="AS425" s="28" t="s">
        <v>2359</v>
      </c>
      <c r="AT425" s="23" t="s">
        <v>113</v>
      </c>
      <c r="AU425" s="23" t="s">
        <v>114</v>
      </c>
      <c r="AV425" s="25" t="s">
        <v>128</v>
      </c>
      <c r="AW425" s="25" t="s">
        <v>128</v>
      </c>
      <c r="AX425" s="25" t="s">
        <v>128</v>
      </c>
      <c r="AY425" s="25" t="s">
        <v>128</v>
      </c>
      <c r="AZ425" s="25" t="s">
        <v>128</v>
      </c>
      <c r="BA425" s="25" t="s">
        <v>128</v>
      </c>
      <c r="BB425" s="25" t="s">
        <v>128</v>
      </c>
      <c r="BC425" s="25" t="s">
        <v>128</v>
      </c>
      <c r="BD425" s="25" t="s">
        <v>128</v>
      </c>
      <c r="BE425" s="25" t="s">
        <v>128</v>
      </c>
      <c r="BF425" s="25" t="s">
        <v>128</v>
      </c>
      <c r="BG425" s="25" t="s">
        <v>128</v>
      </c>
      <c r="BH425" s="25" t="s">
        <v>113</v>
      </c>
      <c r="BI425" s="23" t="s">
        <v>128</v>
      </c>
      <c r="BJ425" t="s">
        <v>1277</v>
      </c>
      <c r="BK425" s="23" t="s">
        <v>1046</v>
      </c>
      <c r="BL425" s="23"/>
    </row>
    <row r="426" spans="1:64" ht="15">
      <c r="A426" s="28">
        <v>599</v>
      </c>
      <c r="B426" s="23" t="s">
        <v>1048</v>
      </c>
      <c r="C426" s="28" t="s">
        <v>1802</v>
      </c>
      <c r="D426" s="27" t="s">
        <v>1047</v>
      </c>
      <c r="E426" s="42">
        <v>3</v>
      </c>
      <c r="F426" s="25" t="s">
        <v>128</v>
      </c>
      <c r="G426" s="25" t="s">
        <v>109</v>
      </c>
      <c r="H426" s="25" t="s">
        <v>128</v>
      </c>
      <c r="I426" s="29" t="s">
        <v>2527</v>
      </c>
      <c r="J426" s="43" t="s">
        <v>1376</v>
      </c>
      <c r="K426" s="27" t="s">
        <v>908</v>
      </c>
      <c r="L426" s="29">
        <v>99.444000000000003</v>
      </c>
      <c r="M426" s="29">
        <v>99.471000000000004</v>
      </c>
      <c r="N426" s="29">
        <v>4.0325047073546756</v>
      </c>
      <c r="O426" s="30">
        <v>2.875</v>
      </c>
      <c r="P426" s="27" t="s">
        <v>106</v>
      </c>
      <c r="Q426" s="31">
        <v>2</v>
      </c>
      <c r="R426" s="25" t="s">
        <v>2956</v>
      </c>
      <c r="S426" s="25" t="s">
        <v>128</v>
      </c>
      <c r="T426" s="25" t="s">
        <v>4374</v>
      </c>
      <c r="U426" s="25" t="s">
        <v>128</v>
      </c>
      <c r="V426" s="23" t="s">
        <v>76</v>
      </c>
      <c r="W426" s="23" t="s">
        <v>1212</v>
      </c>
      <c r="X426" s="23" t="s">
        <v>8</v>
      </c>
      <c r="Y426" s="23" t="s">
        <v>1301</v>
      </c>
      <c r="Z426" s="23" t="s">
        <v>1291</v>
      </c>
      <c r="AA426" s="23" t="s">
        <v>107</v>
      </c>
      <c r="AB426" s="23" t="s">
        <v>2956</v>
      </c>
      <c r="AC426" s="25">
        <v>0.46301369863013697</v>
      </c>
      <c r="AD426" s="32">
        <v>500000000</v>
      </c>
      <c r="AE426" s="33">
        <f>VLOOKUP(J426,Library!A:B,2,0)</f>
        <v>3</v>
      </c>
      <c r="AF426" s="33">
        <f>VLOOKUP(J426,Library!A:G,7,0)</f>
        <v>3</v>
      </c>
      <c r="AG426" s="28">
        <f>VLOOKUP(V426,Library!W:X,2,0)</f>
        <v>3</v>
      </c>
      <c r="AH426" s="28">
        <f>VLOOKUP(W426,Library!Y:Z,2,0)</f>
        <v>3</v>
      </c>
      <c r="AI426" s="28" t="str">
        <f>VLOOKUP(X426,Library!AA:AB,2,0)</f>
        <v>N/A</v>
      </c>
      <c r="AJ426" s="33">
        <f>IF(MAX(AG426,AH426,AI426)=0,VLOOKUP(I426,Library!$J:$P,7,0),MAX(AG426,AH426,AI426))</f>
        <v>3</v>
      </c>
      <c r="AK426" s="33">
        <f t="shared" si="27"/>
        <v>2</v>
      </c>
      <c r="AL426" s="33">
        <f>VLOOKUP(AA426,Library!T:U,2,0)</f>
        <v>1</v>
      </c>
      <c r="AM426" s="34">
        <f t="shared" si="28"/>
        <v>2.8</v>
      </c>
      <c r="AN426" s="33">
        <f t="shared" si="29"/>
        <v>3</v>
      </c>
      <c r="AO426" s="28" t="s">
        <v>127</v>
      </c>
      <c r="AP426" s="25" t="s">
        <v>128</v>
      </c>
      <c r="AQ426" s="28" t="s">
        <v>3421</v>
      </c>
      <c r="AR426" s="28" t="s">
        <v>3422</v>
      </c>
      <c r="AS426" s="28" t="s">
        <v>2360</v>
      </c>
      <c r="AT426" s="23" t="s">
        <v>113</v>
      </c>
      <c r="AU426" s="23" t="s">
        <v>114</v>
      </c>
      <c r="AV426" s="25" t="s">
        <v>128</v>
      </c>
      <c r="AW426" s="25" t="s">
        <v>128</v>
      </c>
      <c r="AX426" s="25" t="s">
        <v>128</v>
      </c>
      <c r="AY426" s="25" t="s">
        <v>128</v>
      </c>
      <c r="AZ426" s="25" t="s">
        <v>128</v>
      </c>
      <c r="BA426" s="25" t="s">
        <v>128</v>
      </c>
      <c r="BB426" s="25" t="s">
        <v>128</v>
      </c>
      <c r="BC426" s="25" t="s">
        <v>128</v>
      </c>
      <c r="BD426" s="25" t="s">
        <v>128</v>
      </c>
      <c r="BE426" s="25" t="s">
        <v>128</v>
      </c>
      <c r="BF426" s="25" t="s">
        <v>128</v>
      </c>
      <c r="BG426" s="25" t="s">
        <v>109</v>
      </c>
      <c r="BH426" s="25" t="s">
        <v>113</v>
      </c>
      <c r="BI426" s="23" t="s">
        <v>128</v>
      </c>
      <c r="BJ426" t="s">
        <v>1277</v>
      </c>
      <c r="BK426" s="23" t="s">
        <v>1048</v>
      </c>
      <c r="BL426" s="23"/>
    </row>
    <row r="427" spans="1:64" ht="15">
      <c r="A427" s="28">
        <v>600</v>
      </c>
      <c r="B427" s="23" t="s">
        <v>1049</v>
      </c>
      <c r="C427" s="28" t="s">
        <v>1803</v>
      </c>
      <c r="D427" s="27" t="s">
        <v>1047</v>
      </c>
      <c r="E427" s="42">
        <v>4</v>
      </c>
      <c r="F427" s="25" t="s">
        <v>128</v>
      </c>
      <c r="G427" s="25" t="s">
        <v>109</v>
      </c>
      <c r="H427" s="25" t="s">
        <v>128</v>
      </c>
      <c r="I427" s="29" t="s">
        <v>2527</v>
      </c>
      <c r="J427" s="43" t="s">
        <v>1376</v>
      </c>
      <c r="K427" s="27" t="s">
        <v>908</v>
      </c>
      <c r="L427" s="29">
        <v>91.734999999999999</v>
      </c>
      <c r="M427" s="29">
        <v>91.861000000000004</v>
      </c>
      <c r="N427" s="29">
        <v>4.3134145569531963</v>
      </c>
      <c r="O427" s="30">
        <v>2.75</v>
      </c>
      <c r="P427" s="27" t="s">
        <v>106</v>
      </c>
      <c r="Q427" s="31">
        <v>2</v>
      </c>
      <c r="R427" s="25" t="s">
        <v>4383</v>
      </c>
      <c r="S427" s="25" t="s">
        <v>128</v>
      </c>
      <c r="T427" s="25" t="s">
        <v>4374</v>
      </c>
      <c r="U427" s="25" t="s">
        <v>128</v>
      </c>
      <c r="V427" s="23" t="s">
        <v>76</v>
      </c>
      <c r="W427" s="23" t="s">
        <v>1212</v>
      </c>
      <c r="X427" s="23" t="s">
        <v>8</v>
      </c>
      <c r="Y427" s="23" t="s">
        <v>1301</v>
      </c>
      <c r="Z427" s="23" t="s">
        <v>1291</v>
      </c>
      <c r="AA427" s="23" t="s">
        <v>107</v>
      </c>
      <c r="AB427" s="23" t="s">
        <v>2957</v>
      </c>
      <c r="AC427" s="25">
        <v>5.9643835616438352</v>
      </c>
      <c r="AD427" s="32">
        <v>600000000</v>
      </c>
      <c r="AE427" s="33">
        <f>VLOOKUP(J427,Library!A:B,2,0)</f>
        <v>3</v>
      </c>
      <c r="AF427" s="33">
        <f>VLOOKUP(J427,Library!A:G,7,0)</f>
        <v>3</v>
      </c>
      <c r="AG427" s="28">
        <f>VLOOKUP(V427,Library!W:X,2,0)</f>
        <v>3</v>
      </c>
      <c r="AH427" s="28">
        <f>VLOOKUP(W427,Library!Y:Z,2,0)</f>
        <v>3</v>
      </c>
      <c r="AI427" s="28" t="str">
        <f>VLOOKUP(X427,Library!AA:AB,2,0)</f>
        <v>N/A</v>
      </c>
      <c r="AJ427" s="33">
        <f>IF(MAX(AG427,AH427,AI427)=0,VLOOKUP(I427,Library!$J:$P,7,0),MAX(AG427,AH427,AI427))</f>
        <v>3</v>
      </c>
      <c r="AK427" s="33">
        <f t="shared" si="27"/>
        <v>4</v>
      </c>
      <c r="AL427" s="33">
        <f>VLOOKUP(AA427,Library!T:U,2,0)</f>
        <v>1</v>
      </c>
      <c r="AM427" s="34">
        <f t="shared" si="28"/>
        <v>2.9999999999999996</v>
      </c>
      <c r="AN427" s="33">
        <f t="shared" si="29"/>
        <v>4</v>
      </c>
      <c r="AO427" s="28" t="s">
        <v>127</v>
      </c>
      <c r="AP427" s="25" t="s">
        <v>128</v>
      </c>
      <c r="AQ427" s="28" t="s">
        <v>3421</v>
      </c>
      <c r="AR427" s="28" t="s">
        <v>3422</v>
      </c>
      <c r="AS427" s="28" t="s">
        <v>2360</v>
      </c>
      <c r="AT427" s="23" t="s">
        <v>113</v>
      </c>
      <c r="AU427" s="23" t="s">
        <v>114</v>
      </c>
      <c r="AV427" s="25" t="s">
        <v>128</v>
      </c>
      <c r="AW427" s="25" t="s">
        <v>128</v>
      </c>
      <c r="AX427" s="25" t="s">
        <v>128</v>
      </c>
      <c r="AY427" s="25" t="s">
        <v>128</v>
      </c>
      <c r="AZ427" s="25" t="s">
        <v>128</v>
      </c>
      <c r="BA427" s="25" t="s">
        <v>128</v>
      </c>
      <c r="BB427" s="25" t="s">
        <v>128</v>
      </c>
      <c r="BC427" s="25" t="s">
        <v>128</v>
      </c>
      <c r="BD427" s="25" t="s">
        <v>128</v>
      </c>
      <c r="BE427" s="25" t="s">
        <v>128</v>
      </c>
      <c r="BF427" s="25" t="s">
        <v>128</v>
      </c>
      <c r="BG427" s="25" t="s">
        <v>109</v>
      </c>
      <c r="BH427" s="25" t="s">
        <v>113</v>
      </c>
      <c r="BI427" s="23" t="s">
        <v>128</v>
      </c>
      <c r="BJ427" t="s">
        <v>1277</v>
      </c>
      <c r="BK427" s="23" t="s">
        <v>1049</v>
      </c>
      <c r="BL427" s="23"/>
    </row>
    <row r="428" spans="1:64" ht="15">
      <c r="A428" s="28">
        <v>601</v>
      </c>
      <c r="B428" s="23" t="s">
        <v>1050</v>
      </c>
      <c r="C428" s="28" t="s">
        <v>1804</v>
      </c>
      <c r="D428" s="27" t="s">
        <v>1051</v>
      </c>
      <c r="E428" s="42">
        <v>4</v>
      </c>
      <c r="F428" s="25" t="s">
        <v>109</v>
      </c>
      <c r="G428" s="25" t="s">
        <v>109</v>
      </c>
      <c r="H428" s="25" t="s">
        <v>128</v>
      </c>
      <c r="I428" s="29" t="s">
        <v>2528</v>
      </c>
      <c r="J428" s="43" t="s">
        <v>1375</v>
      </c>
      <c r="K428" s="27" t="s">
        <v>908</v>
      </c>
      <c r="L428" s="29">
        <v>79.635999999999996</v>
      </c>
      <c r="M428" s="29">
        <v>80.013999999999996</v>
      </c>
      <c r="N428" s="29">
        <v>6.2485965386767282</v>
      </c>
      <c r="O428" s="30">
        <v>5</v>
      </c>
      <c r="P428" s="27" t="s">
        <v>106</v>
      </c>
      <c r="Q428" s="31">
        <v>2</v>
      </c>
      <c r="R428" s="25" t="s">
        <v>4441</v>
      </c>
      <c r="S428" s="25" t="s">
        <v>109</v>
      </c>
      <c r="T428" s="25" t="s">
        <v>2979</v>
      </c>
      <c r="U428" s="25" t="s">
        <v>128</v>
      </c>
      <c r="V428" s="23" t="s">
        <v>8</v>
      </c>
      <c r="W428" s="23" t="s">
        <v>1229</v>
      </c>
      <c r="X428" s="23" t="s">
        <v>8</v>
      </c>
      <c r="Y428" s="23" t="s">
        <v>1301</v>
      </c>
      <c r="Z428" s="23" t="s">
        <v>1276</v>
      </c>
      <c r="AA428" s="23" t="s">
        <v>107</v>
      </c>
      <c r="AB428" s="23" t="s">
        <v>113</v>
      </c>
      <c r="AC428" s="25" t="s">
        <v>113</v>
      </c>
      <c r="AD428" s="32">
        <v>500000000</v>
      </c>
      <c r="AE428" s="33">
        <f>VLOOKUP(J428,Library!A:B,2,0)</f>
        <v>3</v>
      </c>
      <c r="AF428" s="33">
        <f>VLOOKUP(J428,Library!A:G,7,0)</f>
        <v>3</v>
      </c>
      <c r="AG428" s="28" t="str">
        <f>VLOOKUP(V428,Library!W:X,2,0)</f>
        <v>N/A</v>
      </c>
      <c r="AH428" s="28">
        <f>VLOOKUP(W428,Library!Y:Z,2,0)</f>
        <v>4</v>
      </c>
      <c r="AI428" s="28" t="str">
        <f>VLOOKUP(X428,Library!AA:AB,2,0)</f>
        <v>N/A</v>
      </c>
      <c r="AJ428" s="33">
        <f>IF(MAX(AG428,AH428,AI428)=0,VLOOKUP(I428,Library!$J:$P,7,0),MAX(AG428,AH428,AI428))</f>
        <v>4</v>
      </c>
      <c r="AK428" s="33">
        <f t="shared" si="27"/>
        <v>5</v>
      </c>
      <c r="AL428" s="33">
        <f>VLOOKUP(AA428,Library!T:U,2,0)</f>
        <v>1</v>
      </c>
      <c r="AM428" s="34">
        <f t="shared" si="28"/>
        <v>3.3499999999999996</v>
      </c>
      <c r="AN428" s="33">
        <f t="shared" si="29"/>
        <v>4</v>
      </c>
      <c r="AO428" s="28" t="s">
        <v>173</v>
      </c>
      <c r="AP428" s="25" t="s">
        <v>128</v>
      </c>
      <c r="AQ428" s="28" t="s">
        <v>3423</v>
      </c>
      <c r="AR428" s="28" t="s">
        <v>3424</v>
      </c>
      <c r="AS428" s="28" t="s">
        <v>2361</v>
      </c>
      <c r="AT428" s="23" t="s">
        <v>3415</v>
      </c>
      <c r="AU428" s="23" t="s">
        <v>130</v>
      </c>
      <c r="AV428" s="25" t="s">
        <v>128</v>
      </c>
      <c r="AW428" s="25" t="s">
        <v>128</v>
      </c>
      <c r="AX428" s="25" t="s">
        <v>128</v>
      </c>
      <c r="AY428" s="25" t="s">
        <v>128</v>
      </c>
      <c r="AZ428" s="25" t="s">
        <v>128</v>
      </c>
      <c r="BA428" s="25" t="s">
        <v>109</v>
      </c>
      <c r="BB428" s="25" t="s">
        <v>109</v>
      </c>
      <c r="BC428" s="25" t="s">
        <v>109</v>
      </c>
      <c r="BD428" s="25" t="s">
        <v>109</v>
      </c>
      <c r="BE428" s="25" t="s">
        <v>128</v>
      </c>
      <c r="BF428" s="25" t="s">
        <v>128</v>
      </c>
      <c r="BG428" s="25" t="s">
        <v>128</v>
      </c>
      <c r="BH428" s="25" t="s">
        <v>113</v>
      </c>
      <c r="BI428" s="23" t="s">
        <v>128</v>
      </c>
      <c r="BJ428" t="s">
        <v>1277</v>
      </c>
      <c r="BK428" s="23" t="s">
        <v>1050</v>
      </c>
      <c r="BL428" s="23"/>
    </row>
    <row r="429" spans="1:64" ht="15">
      <c r="A429" s="28">
        <v>602</v>
      </c>
      <c r="B429" s="23" t="s">
        <v>1052</v>
      </c>
      <c r="C429" s="28" t="s">
        <v>1805</v>
      </c>
      <c r="D429" s="27" t="s">
        <v>1051</v>
      </c>
      <c r="E429" s="42">
        <v>3</v>
      </c>
      <c r="F429" s="25" t="s">
        <v>128</v>
      </c>
      <c r="G429" s="25" t="s">
        <v>128</v>
      </c>
      <c r="H429" s="25" t="s">
        <v>128</v>
      </c>
      <c r="I429" s="29" t="s">
        <v>2529</v>
      </c>
      <c r="J429" s="43" t="s">
        <v>10</v>
      </c>
      <c r="K429" s="27" t="s">
        <v>908</v>
      </c>
      <c r="L429" s="29">
        <v>100.648</v>
      </c>
      <c r="M429" s="29">
        <v>100.75700000000001</v>
      </c>
      <c r="N429" s="29">
        <v>4.6840683186212306</v>
      </c>
      <c r="O429" s="30">
        <v>5</v>
      </c>
      <c r="P429" s="27" t="s">
        <v>106</v>
      </c>
      <c r="Q429" s="31">
        <v>2</v>
      </c>
      <c r="R429" s="25" t="s">
        <v>4435</v>
      </c>
      <c r="S429" s="25" t="s">
        <v>128</v>
      </c>
      <c r="T429" s="25" t="s">
        <v>4374</v>
      </c>
      <c r="U429" s="25" t="s">
        <v>128</v>
      </c>
      <c r="V429" s="23" t="s">
        <v>1228</v>
      </c>
      <c r="W429" s="23" t="s">
        <v>1229</v>
      </c>
      <c r="X429" s="23" t="s">
        <v>1252</v>
      </c>
      <c r="Y429" s="23" t="s">
        <v>1301</v>
      </c>
      <c r="Z429" s="23" t="s">
        <v>1276</v>
      </c>
      <c r="AA429" s="23" t="s">
        <v>107</v>
      </c>
      <c r="AB429" s="23" t="s">
        <v>2958</v>
      </c>
      <c r="AC429" s="25">
        <v>2.591780821917808</v>
      </c>
      <c r="AD429" s="32">
        <v>500000000</v>
      </c>
      <c r="AE429" s="33">
        <f>VLOOKUP(J429,Library!A:B,2,0)</f>
        <v>1</v>
      </c>
      <c r="AF429" s="33">
        <f>VLOOKUP(J429,Library!A:G,7,0)</f>
        <v>3</v>
      </c>
      <c r="AG429" s="28">
        <f>VLOOKUP(V429,Library!W:X,2,0)</f>
        <v>4</v>
      </c>
      <c r="AH429" s="28">
        <f>VLOOKUP(W429,Library!Y:Z,2,0)</f>
        <v>4</v>
      </c>
      <c r="AI429" s="28" t="str">
        <f>VLOOKUP(X429,Library!AA:AB,2,0)</f>
        <v>N/A</v>
      </c>
      <c r="AJ429" s="33">
        <f>IF(MAX(AG429,AH429,AI429)=0,VLOOKUP(I429,Library!$J:$P,7,0),MAX(AG429,AH429,AI429))</f>
        <v>4</v>
      </c>
      <c r="AK429" s="33">
        <f t="shared" si="27"/>
        <v>3</v>
      </c>
      <c r="AL429" s="33">
        <f>VLOOKUP(AA429,Library!T:U,2,0)</f>
        <v>1</v>
      </c>
      <c r="AM429" s="34">
        <f t="shared" si="28"/>
        <v>2.4500000000000002</v>
      </c>
      <c r="AN429" s="33">
        <f t="shared" si="29"/>
        <v>3</v>
      </c>
      <c r="AO429" s="28" t="s">
        <v>136</v>
      </c>
      <c r="AP429" s="25" t="s">
        <v>128</v>
      </c>
      <c r="AQ429" s="28" t="s">
        <v>3423</v>
      </c>
      <c r="AR429" s="28" t="s">
        <v>3424</v>
      </c>
      <c r="AS429" s="28" t="s">
        <v>2361</v>
      </c>
      <c r="AT429" s="23" t="s">
        <v>113</v>
      </c>
      <c r="AU429" s="23" t="s">
        <v>114</v>
      </c>
      <c r="AV429" s="25" t="s">
        <v>128</v>
      </c>
      <c r="AW429" s="25" t="s">
        <v>128</v>
      </c>
      <c r="AX429" s="25" t="s">
        <v>128</v>
      </c>
      <c r="AY429" s="25" t="s">
        <v>128</v>
      </c>
      <c r="AZ429" s="25" t="s">
        <v>128</v>
      </c>
      <c r="BA429" s="25" t="s">
        <v>128</v>
      </c>
      <c r="BB429" s="25" t="s">
        <v>128</v>
      </c>
      <c r="BC429" s="25" t="s">
        <v>128</v>
      </c>
      <c r="BD429" s="25" t="s">
        <v>128</v>
      </c>
      <c r="BE429" s="25" t="s">
        <v>128</v>
      </c>
      <c r="BF429" s="25" t="s">
        <v>128</v>
      </c>
      <c r="BG429" s="25" t="s">
        <v>128</v>
      </c>
      <c r="BH429" s="25" t="s">
        <v>113</v>
      </c>
      <c r="BI429" s="23" t="s">
        <v>128</v>
      </c>
      <c r="BJ429" t="s">
        <v>1277</v>
      </c>
      <c r="BK429" s="23" t="s">
        <v>1052</v>
      </c>
      <c r="BL429" s="23"/>
    </row>
    <row r="430" spans="1:64" ht="15">
      <c r="A430" s="28">
        <v>603</v>
      </c>
      <c r="B430" s="23" t="s">
        <v>1053</v>
      </c>
      <c r="C430" s="28" t="s">
        <v>1806</v>
      </c>
      <c r="D430" s="27" t="s">
        <v>1051</v>
      </c>
      <c r="E430" s="42">
        <v>3</v>
      </c>
      <c r="F430" s="25" t="s">
        <v>128</v>
      </c>
      <c r="G430" s="25" t="s">
        <v>128</v>
      </c>
      <c r="H430" s="25" t="s">
        <v>128</v>
      </c>
      <c r="I430" s="29" t="s">
        <v>2529</v>
      </c>
      <c r="J430" s="43" t="s">
        <v>10</v>
      </c>
      <c r="K430" s="27" t="s">
        <v>908</v>
      </c>
      <c r="L430" s="29">
        <v>94.355999999999995</v>
      </c>
      <c r="M430" s="29">
        <v>94.539000000000001</v>
      </c>
      <c r="N430" s="29">
        <v>4.9767441070494103</v>
      </c>
      <c r="O430" s="30">
        <v>3.625</v>
      </c>
      <c r="P430" s="27" t="s">
        <v>106</v>
      </c>
      <c r="Q430" s="31">
        <v>2</v>
      </c>
      <c r="R430" s="25" t="s">
        <v>3550</v>
      </c>
      <c r="S430" s="25" t="s">
        <v>128</v>
      </c>
      <c r="T430" s="25" t="s">
        <v>4374</v>
      </c>
      <c r="U430" s="25" t="s">
        <v>128</v>
      </c>
      <c r="V430" s="23" t="s">
        <v>1228</v>
      </c>
      <c r="W430" s="23" t="s">
        <v>1229</v>
      </c>
      <c r="X430" s="23" t="s">
        <v>8</v>
      </c>
      <c r="Y430" s="23" t="s">
        <v>1301</v>
      </c>
      <c r="Z430" s="23" t="s">
        <v>1276</v>
      </c>
      <c r="AA430" s="23" t="s">
        <v>107</v>
      </c>
      <c r="AB430" s="23" t="s">
        <v>2774</v>
      </c>
      <c r="AC430" s="25">
        <v>4.5671232876712331</v>
      </c>
      <c r="AD430" s="32">
        <v>500000000</v>
      </c>
      <c r="AE430" s="33">
        <f>VLOOKUP(J430,Library!A:B,2,0)</f>
        <v>1</v>
      </c>
      <c r="AF430" s="33">
        <f>VLOOKUP(J430,Library!A:G,7,0)</f>
        <v>3</v>
      </c>
      <c r="AG430" s="28">
        <f>VLOOKUP(V430,Library!W:X,2,0)</f>
        <v>4</v>
      </c>
      <c r="AH430" s="28">
        <f>VLOOKUP(W430,Library!Y:Z,2,0)</f>
        <v>4</v>
      </c>
      <c r="AI430" s="28" t="str">
        <f>VLOOKUP(X430,Library!AA:AB,2,0)</f>
        <v>N/A</v>
      </c>
      <c r="AJ430" s="33">
        <f>IF(MAX(AG430,AH430,AI430)=0,VLOOKUP(I430,Library!$J:$P,7,0),MAX(AG430,AH430,AI430))</f>
        <v>4</v>
      </c>
      <c r="AK430" s="33">
        <f t="shared" si="27"/>
        <v>3</v>
      </c>
      <c r="AL430" s="33">
        <f>VLOOKUP(AA430,Library!T:U,2,0)</f>
        <v>1</v>
      </c>
      <c r="AM430" s="34">
        <f t="shared" si="28"/>
        <v>2.4500000000000002</v>
      </c>
      <c r="AN430" s="33">
        <f t="shared" si="29"/>
        <v>3</v>
      </c>
      <c r="AO430" s="28" t="s">
        <v>136</v>
      </c>
      <c r="AP430" s="25" t="s">
        <v>128</v>
      </c>
      <c r="AQ430" s="28" t="s">
        <v>3423</v>
      </c>
      <c r="AR430" s="28" t="s">
        <v>3424</v>
      </c>
      <c r="AS430" s="28" t="s">
        <v>2361</v>
      </c>
      <c r="AT430" s="23" t="s">
        <v>113</v>
      </c>
      <c r="AU430" s="23" t="s">
        <v>114</v>
      </c>
      <c r="AV430" s="25" t="s">
        <v>128</v>
      </c>
      <c r="AW430" s="25" t="s">
        <v>128</v>
      </c>
      <c r="AX430" s="25" t="s">
        <v>128</v>
      </c>
      <c r="AY430" s="25" t="s">
        <v>128</v>
      </c>
      <c r="AZ430" s="25" t="s">
        <v>128</v>
      </c>
      <c r="BA430" s="25" t="s">
        <v>128</v>
      </c>
      <c r="BB430" s="25" t="s">
        <v>128</v>
      </c>
      <c r="BC430" s="25" t="s">
        <v>128</v>
      </c>
      <c r="BD430" s="25" t="s">
        <v>128</v>
      </c>
      <c r="BE430" s="25" t="s">
        <v>128</v>
      </c>
      <c r="BF430" s="25" t="s">
        <v>128</v>
      </c>
      <c r="BG430" s="25" t="s">
        <v>128</v>
      </c>
      <c r="BH430" s="25" t="s">
        <v>113</v>
      </c>
      <c r="BI430" s="23" t="s">
        <v>128</v>
      </c>
      <c r="BJ430" t="s">
        <v>1277</v>
      </c>
      <c r="BK430" s="23" t="s">
        <v>1053</v>
      </c>
      <c r="BL430" s="23"/>
    </row>
    <row r="431" spans="1:64" ht="15">
      <c r="A431" s="28">
        <v>604</v>
      </c>
      <c r="B431" s="23" t="s">
        <v>1054</v>
      </c>
      <c r="C431" s="28" t="s">
        <v>1807</v>
      </c>
      <c r="D431" s="27" t="s">
        <v>1055</v>
      </c>
      <c r="E431" s="42" t="s">
        <v>113</v>
      </c>
      <c r="F431" s="25" t="s">
        <v>109</v>
      </c>
      <c r="G431" s="25" t="s">
        <v>109</v>
      </c>
      <c r="H431" s="25" t="s">
        <v>128</v>
      </c>
      <c r="I431" s="29" t="s">
        <v>1943</v>
      </c>
      <c r="J431" s="43" t="s">
        <v>1375</v>
      </c>
      <c r="K431" s="27" t="s">
        <v>908</v>
      </c>
      <c r="L431" s="29">
        <v>30.091999999999999</v>
      </c>
      <c r="M431" s="29">
        <v>31.347999999999999</v>
      </c>
      <c r="N431" s="29">
        <v>19.991383170532075</v>
      </c>
      <c r="O431" s="30">
        <v>6.5</v>
      </c>
      <c r="P431" s="27" t="s">
        <v>106</v>
      </c>
      <c r="Q431" s="31">
        <v>2</v>
      </c>
      <c r="R431" s="25" t="s">
        <v>4439</v>
      </c>
      <c r="S431" s="25" t="s">
        <v>109</v>
      </c>
      <c r="T431" s="25" t="s">
        <v>4439</v>
      </c>
      <c r="U431" s="25" t="s">
        <v>128</v>
      </c>
      <c r="V431" s="23" t="s">
        <v>8</v>
      </c>
      <c r="W431" s="23" t="s">
        <v>8</v>
      </c>
      <c r="X431" s="23" t="s">
        <v>8</v>
      </c>
      <c r="Y431" s="23" t="s">
        <v>1301</v>
      </c>
      <c r="Z431" s="23" t="s">
        <v>1276</v>
      </c>
      <c r="AA431" s="23" t="s">
        <v>107</v>
      </c>
      <c r="AB431" s="23" t="s">
        <v>113</v>
      </c>
      <c r="AC431" s="25" t="s">
        <v>113</v>
      </c>
      <c r="AD431" s="32">
        <v>225000000</v>
      </c>
      <c r="AE431" s="33">
        <f>VLOOKUP(J431,Library!A:B,2,0)</f>
        <v>3</v>
      </c>
      <c r="AF431" s="33">
        <f>VLOOKUP(J431,Library!A:G,7,0)</f>
        <v>3</v>
      </c>
      <c r="AG431" s="28" t="str">
        <f>VLOOKUP(V431,Library!W:X,2,0)</f>
        <v>N/A</v>
      </c>
      <c r="AH431" s="28" t="str">
        <f>VLOOKUP(W431,Library!Y:Z,2,0)</f>
        <v>N/A</v>
      </c>
      <c r="AI431" s="28" t="str">
        <f>VLOOKUP(X431,Library!AA:AB,2,0)</f>
        <v>N/A</v>
      </c>
      <c r="AJ431" s="33">
        <f>IF(MAX(AG431,AH431,AI431)=0,VLOOKUP(I431,Library!$J:$P,7,0),MAX(AG431,AH431,AI431))</f>
        <v>7</v>
      </c>
      <c r="AK431" s="33">
        <f t="shared" si="27"/>
        <v>5</v>
      </c>
      <c r="AL431" s="33">
        <f>VLOOKUP(AA431,Library!T:U,2,0)</f>
        <v>1</v>
      </c>
      <c r="AM431" s="34">
        <f t="shared" si="28"/>
        <v>4.0999999999999996</v>
      </c>
      <c r="AN431" s="33">
        <f t="shared" si="29"/>
        <v>5</v>
      </c>
      <c r="AO431" s="28" t="s">
        <v>127</v>
      </c>
      <c r="AP431" s="25" t="s">
        <v>128</v>
      </c>
      <c r="AQ431" s="28" t="s">
        <v>3425</v>
      </c>
      <c r="AR431" s="28" t="s">
        <v>1980</v>
      </c>
      <c r="AS431" s="28" t="s">
        <v>1981</v>
      </c>
      <c r="AT431" s="23" t="s">
        <v>3426</v>
      </c>
      <c r="AU431" s="23" t="s">
        <v>130</v>
      </c>
      <c r="AV431" s="25" t="s">
        <v>128</v>
      </c>
      <c r="AW431" s="25" t="s">
        <v>128</v>
      </c>
      <c r="AX431" s="25" t="s">
        <v>128</v>
      </c>
      <c r="AY431" s="25" t="s">
        <v>128</v>
      </c>
      <c r="AZ431" s="25" t="s">
        <v>128</v>
      </c>
      <c r="BA431" s="25" t="s">
        <v>128</v>
      </c>
      <c r="BB431" s="25" t="s">
        <v>128</v>
      </c>
      <c r="BC431" s="25" t="s">
        <v>109</v>
      </c>
      <c r="BD431" s="25" t="s">
        <v>109</v>
      </c>
      <c r="BE431" s="25" t="s">
        <v>128</v>
      </c>
      <c r="BF431" s="25" t="s">
        <v>128</v>
      </c>
      <c r="BG431" s="25" t="s">
        <v>128</v>
      </c>
      <c r="BH431" s="25" t="s">
        <v>113</v>
      </c>
      <c r="BI431" s="23" t="s">
        <v>128</v>
      </c>
      <c r="BJ431" t="s">
        <v>1277</v>
      </c>
      <c r="BK431" s="23" t="s">
        <v>1054</v>
      </c>
      <c r="BL431" s="23"/>
    </row>
    <row r="432" spans="1:64" ht="15">
      <c r="A432" s="28">
        <v>605</v>
      </c>
      <c r="B432" s="23" t="s">
        <v>1056</v>
      </c>
      <c r="C432" s="28" t="s">
        <v>1808</v>
      </c>
      <c r="D432" s="27" t="s">
        <v>3615</v>
      </c>
      <c r="E432" s="42">
        <v>3</v>
      </c>
      <c r="F432" s="25" t="s">
        <v>128</v>
      </c>
      <c r="G432" s="25" t="s">
        <v>128</v>
      </c>
      <c r="H432" s="25" t="s">
        <v>128</v>
      </c>
      <c r="I432" s="29" t="s">
        <v>2530</v>
      </c>
      <c r="J432" s="43" t="s">
        <v>10</v>
      </c>
      <c r="K432" s="27" t="s">
        <v>908</v>
      </c>
      <c r="L432" s="29">
        <v>95.155000000000001</v>
      </c>
      <c r="M432" s="29">
        <v>95.281999999999996</v>
      </c>
      <c r="N432" s="29">
        <v>4.1786278059362649</v>
      </c>
      <c r="O432" s="30">
        <v>2.875</v>
      </c>
      <c r="P432" s="27" t="s">
        <v>106</v>
      </c>
      <c r="Q432" s="31">
        <v>2</v>
      </c>
      <c r="R432" s="25" t="s">
        <v>2956</v>
      </c>
      <c r="S432" s="25" t="s">
        <v>128</v>
      </c>
      <c r="T432" s="25" t="s">
        <v>4374</v>
      </c>
      <c r="U432" s="25" t="s">
        <v>128</v>
      </c>
      <c r="V432" s="23" t="s">
        <v>1209</v>
      </c>
      <c r="W432" s="23" t="s">
        <v>1210</v>
      </c>
      <c r="X432" s="23" t="s">
        <v>8</v>
      </c>
      <c r="Y432" s="23" t="s">
        <v>1301</v>
      </c>
      <c r="Z432" s="23" t="s">
        <v>1276</v>
      </c>
      <c r="AA432" s="23" t="s">
        <v>107</v>
      </c>
      <c r="AB432" s="23" t="s">
        <v>2959</v>
      </c>
      <c r="AC432" s="25">
        <v>3.9698630136986299</v>
      </c>
      <c r="AD432" s="32">
        <v>800000000</v>
      </c>
      <c r="AE432" s="33">
        <f>VLOOKUP(J432,Library!A:B,2,0)</f>
        <v>1</v>
      </c>
      <c r="AF432" s="33">
        <f>VLOOKUP(J432,Library!A:G,7,0)</f>
        <v>3</v>
      </c>
      <c r="AG432" s="28">
        <f>VLOOKUP(V432,Library!W:X,2,0)</f>
        <v>3</v>
      </c>
      <c r="AH432" s="28">
        <f>VLOOKUP(W432,Library!Y:Z,2,0)</f>
        <v>3</v>
      </c>
      <c r="AI432" s="28" t="str">
        <f>VLOOKUP(X432,Library!AA:AB,2,0)</f>
        <v>N/A</v>
      </c>
      <c r="AJ432" s="33">
        <f>IF(MAX(AG432,AH432,AI432)=0,VLOOKUP(I432,Library!$J:$P,7,0),MAX(AG432,AH432,AI432))</f>
        <v>3</v>
      </c>
      <c r="AK432" s="33">
        <f t="shared" si="27"/>
        <v>3</v>
      </c>
      <c r="AL432" s="33">
        <f>VLOOKUP(AA432,Library!T:U,2,0)</f>
        <v>1</v>
      </c>
      <c r="AM432" s="34">
        <f t="shared" si="28"/>
        <v>2.2000000000000002</v>
      </c>
      <c r="AN432" s="33">
        <f t="shared" si="29"/>
        <v>3</v>
      </c>
      <c r="AO432" s="28" t="s">
        <v>136</v>
      </c>
      <c r="AP432" s="25" t="s">
        <v>128</v>
      </c>
      <c r="AQ432" s="28" t="s">
        <v>3427</v>
      </c>
      <c r="AR432" s="28" t="s">
        <v>3428</v>
      </c>
      <c r="AS432" s="28" t="s">
        <v>2362</v>
      </c>
      <c r="AT432" s="23" t="s">
        <v>113</v>
      </c>
      <c r="AU432" s="23" t="s">
        <v>114</v>
      </c>
      <c r="AV432" s="25" t="s">
        <v>128</v>
      </c>
      <c r="AW432" s="25" t="s">
        <v>128</v>
      </c>
      <c r="AX432" s="25" t="s">
        <v>128</v>
      </c>
      <c r="AY432" s="25" t="s">
        <v>128</v>
      </c>
      <c r="AZ432" s="25" t="s">
        <v>128</v>
      </c>
      <c r="BA432" s="25" t="s">
        <v>128</v>
      </c>
      <c r="BB432" s="25" t="s">
        <v>128</v>
      </c>
      <c r="BC432" s="25" t="s">
        <v>128</v>
      </c>
      <c r="BD432" s="25" t="s">
        <v>128</v>
      </c>
      <c r="BE432" s="25" t="s">
        <v>128</v>
      </c>
      <c r="BF432" s="25" t="s">
        <v>128</v>
      </c>
      <c r="BG432" s="25" t="s">
        <v>128</v>
      </c>
      <c r="BH432" s="25" t="s">
        <v>113</v>
      </c>
      <c r="BI432" s="23" t="s">
        <v>128</v>
      </c>
      <c r="BJ432" t="s">
        <v>1277</v>
      </c>
      <c r="BK432" s="23" t="s">
        <v>1056</v>
      </c>
      <c r="BL432" s="23"/>
    </row>
    <row r="433" spans="1:64" ht="15">
      <c r="A433" s="28">
        <v>606</v>
      </c>
      <c r="B433" s="23" t="s">
        <v>1057</v>
      </c>
      <c r="C433" s="28" t="s">
        <v>1809</v>
      </c>
      <c r="D433" s="27" t="s">
        <v>3615</v>
      </c>
      <c r="E433" s="42">
        <v>3</v>
      </c>
      <c r="F433" s="25" t="s">
        <v>109</v>
      </c>
      <c r="G433" s="25" t="s">
        <v>128</v>
      </c>
      <c r="H433" s="25" t="s">
        <v>128</v>
      </c>
      <c r="I433" s="29" t="s">
        <v>2530</v>
      </c>
      <c r="J433" s="43" t="s">
        <v>3635</v>
      </c>
      <c r="K433" s="27" t="s">
        <v>908</v>
      </c>
      <c r="L433" s="29">
        <v>94.247</v>
      </c>
      <c r="M433" s="29">
        <v>94.352999999999994</v>
      </c>
      <c r="N433" s="29">
        <v>4.2061450158778344</v>
      </c>
      <c r="O433" s="30">
        <v>2.75</v>
      </c>
      <c r="P433" s="27" t="s">
        <v>106</v>
      </c>
      <c r="Q433" s="31">
        <v>2</v>
      </c>
      <c r="R433" s="25" t="s">
        <v>2886</v>
      </c>
      <c r="S433" s="25" t="s">
        <v>109</v>
      </c>
      <c r="T433" s="25" t="s">
        <v>3103</v>
      </c>
      <c r="U433" s="25" t="s">
        <v>128</v>
      </c>
      <c r="V433" s="23" t="s">
        <v>1209</v>
      </c>
      <c r="W433" s="23" t="s">
        <v>1210</v>
      </c>
      <c r="X433" s="23" t="s">
        <v>8</v>
      </c>
      <c r="Y433" s="23" t="s">
        <v>1301</v>
      </c>
      <c r="Z433" s="23" t="s">
        <v>1276</v>
      </c>
      <c r="AA433" s="23" t="s">
        <v>107</v>
      </c>
      <c r="AB433" s="23" t="s">
        <v>2621</v>
      </c>
      <c r="AC433" s="25">
        <v>4.2767123287671236</v>
      </c>
      <c r="AD433" s="32">
        <v>500000000</v>
      </c>
      <c r="AE433" s="33">
        <f>VLOOKUP(J433,Library!A:B,2,0)</f>
        <v>1</v>
      </c>
      <c r="AF433" s="33">
        <f>VLOOKUP(J433,Library!A:G,7,0)</f>
        <v>3</v>
      </c>
      <c r="AG433" s="28">
        <f>VLOOKUP(V433,Library!W:X,2,0)</f>
        <v>3</v>
      </c>
      <c r="AH433" s="28">
        <f>VLOOKUP(W433,Library!Y:Z,2,0)</f>
        <v>3</v>
      </c>
      <c r="AI433" s="28" t="str">
        <f>VLOOKUP(X433,Library!AA:AB,2,0)</f>
        <v>N/A</v>
      </c>
      <c r="AJ433" s="33">
        <f>IF(MAX(AG433,AH433,AI433)=0,VLOOKUP(I433,Library!$J:$P,7,0),MAX(AG433,AH433,AI433))</f>
        <v>3</v>
      </c>
      <c r="AK433" s="33">
        <f t="shared" si="27"/>
        <v>3</v>
      </c>
      <c r="AL433" s="33">
        <f>VLOOKUP(AA433,Library!T:U,2,0)</f>
        <v>1</v>
      </c>
      <c r="AM433" s="34">
        <f t="shared" si="28"/>
        <v>2.2000000000000002</v>
      </c>
      <c r="AN433" s="33">
        <f t="shared" si="29"/>
        <v>3</v>
      </c>
      <c r="AO433" s="28" t="s">
        <v>127</v>
      </c>
      <c r="AP433" s="25" t="s">
        <v>128</v>
      </c>
      <c r="AQ433" s="28" t="s">
        <v>3427</v>
      </c>
      <c r="AR433" s="28" t="s">
        <v>3428</v>
      </c>
      <c r="AS433" s="28" t="s">
        <v>2362</v>
      </c>
      <c r="AT433" s="23" t="s">
        <v>3103</v>
      </c>
      <c r="AU433" s="23" t="s">
        <v>35</v>
      </c>
      <c r="AV433" s="25" t="s">
        <v>128</v>
      </c>
      <c r="AW433" s="25" t="s">
        <v>128</v>
      </c>
      <c r="AX433" s="25" t="s">
        <v>128</v>
      </c>
      <c r="AY433" s="25" t="s">
        <v>128</v>
      </c>
      <c r="AZ433" s="25" t="s">
        <v>128</v>
      </c>
      <c r="BA433" s="25" t="s">
        <v>128</v>
      </c>
      <c r="BB433" s="25" t="s">
        <v>128</v>
      </c>
      <c r="BC433" s="25" t="s">
        <v>128</v>
      </c>
      <c r="BD433" s="25" t="s">
        <v>128</v>
      </c>
      <c r="BE433" s="25" t="s">
        <v>128</v>
      </c>
      <c r="BF433" s="25" t="s">
        <v>128</v>
      </c>
      <c r="BG433" s="25" t="s">
        <v>128</v>
      </c>
      <c r="BH433" s="25" t="s">
        <v>113</v>
      </c>
      <c r="BI433" s="23" t="s">
        <v>128</v>
      </c>
      <c r="BJ433" t="s">
        <v>1277</v>
      </c>
      <c r="BK433" s="23" t="s">
        <v>1057</v>
      </c>
      <c r="BL433" s="23"/>
    </row>
    <row r="434" spans="1:64" ht="15">
      <c r="A434" s="28">
        <v>611</v>
      </c>
      <c r="B434" s="23" t="s">
        <v>1058</v>
      </c>
      <c r="C434" s="28" t="s">
        <v>1810</v>
      </c>
      <c r="D434" s="27" t="s">
        <v>3600</v>
      </c>
      <c r="E434" s="42">
        <v>3</v>
      </c>
      <c r="F434" s="25" t="s">
        <v>128</v>
      </c>
      <c r="G434" s="25" t="s">
        <v>128</v>
      </c>
      <c r="H434" s="25" t="s">
        <v>128</v>
      </c>
      <c r="I434" s="29" t="s">
        <v>2533</v>
      </c>
      <c r="J434" s="43" t="s">
        <v>10</v>
      </c>
      <c r="K434" s="27" t="s">
        <v>908</v>
      </c>
      <c r="L434" s="29">
        <v>98.74</v>
      </c>
      <c r="M434" s="29">
        <v>98.823999999999998</v>
      </c>
      <c r="N434" s="29">
        <v>4.1322184284889554</v>
      </c>
      <c r="O434" s="30">
        <v>3.5</v>
      </c>
      <c r="P434" s="27" t="s">
        <v>106</v>
      </c>
      <c r="Q434" s="31">
        <v>2</v>
      </c>
      <c r="R434" s="25" t="s">
        <v>4442</v>
      </c>
      <c r="S434" s="25" t="s">
        <v>128</v>
      </c>
      <c r="T434" s="25" t="s">
        <v>4374</v>
      </c>
      <c r="U434" s="25" t="s">
        <v>128</v>
      </c>
      <c r="V434" s="23" t="s">
        <v>8</v>
      </c>
      <c r="W434" s="23" t="s">
        <v>1212</v>
      </c>
      <c r="X434" s="23" t="s">
        <v>8</v>
      </c>
      <c r="Y434" s="23" t="s">
        <v>1301</v>
      </c>
      <c r="Z434" s="23" t="s">
        <v>1276</v>
      </c>
      <c r="AA434" s="23" t="s">
        <v>107</v>
      </c>
      <c r="AB434" s="23" t="s">
        <v>2960</v>
      </c>
      <c r="AC434" s="25">
        <v>1.9561643835616438</v>
      </c>
      <c r="AD434" s="32">
        <v>600000000</v>
      </c>
      <c r="AE434" s="33">
        <f>VLOOKUP(J434,Library!A:B,2,0)</f>
        <v>1</v>
      </c>
      <c r="AF434" s="33">
        <f>VLOOKUP(J434,Library!A:G,7,0)</f>
        <v>3</v>
      </c>
      <c r="AG434" s="28" t="str">
        <f>VLOOKUP(V434,Library!W:X,2,0)</f>
        <v>N/A</v>
      </c>
      <c r="AH434" s="28">
        <f>VLOOKUP(W434,Library!Y:Z,2,0)</f>
        <v>3</v>
      </c>
      <c r="AI434" s="28" t="str">
        <f>VLOOKUP(X434,Library!AA:AB,2,0)</f>
        <v>N/A</v>
      </c>
      <c r="AJ434" s="33">
        <f>IF(MAX(AG434,AH434,AI434)=0,VLOOKUP(I434,Library!$J:$P,7,0),MAX(AG434,AH434,AI434))</f>
        <v>3</v>
      </c>
      <c r="AK434" s="33">
        <f t="shared" si="27"/>
        <v>3</v>
      </c>
      <c r="AL434" s="33">
        <f>VLOOKUP(AA434,Library!T:U,2,0)</f>
        <v>1</v>
      </c>
      <c r="AM434" s="34">
        <f t="shared" si="28"/>
        <v>2.2000000000000002</v>
      </c>
      <c r="AN434" s="33">
        <f t="shared" si="29"/>
        <v>3</v>
      </c>
      <c r="AO434" s="28" t="s">
        <v>127</v>
      </c>
      <c r="AP434" s="25" t="s">
        <v>128</v>
      </c>
      <c r="AQ434" s="28" t="s">
        <v>3432</v>
      </c>
      <c r="AR434" s="28" t="s">
        <v>113</v>
      </c>
      <c r="AS434" s="28" t="s">
        <v>4465</v>
      </c>
      <c r="AT434" s="23" t="s">
        <v>113</v>
      </c>
      <c r="AU434" s="23" t="s">
        <v>114</v>
      </c>
      <c r="AV434" s="25" t="s">
        <v>128</v>
      </c>
      <c r="AW434" s="25" t="s">
        <v>128</v>
      </c>
      <c r="AX434" s="25" t="s">
        <v>128</v>
      </c>
      <c r="AY434" s="25" t="s">
        <v>128</v>
      </c>
      <c r="AZ434" s="25" t="s">
        <v>128</v>
      </c>
      <c r="BA434" s="25" t="s">
        <v>128</v>
      </c>
      <c r="BB434" s="25" t="s">
        <v>128</v>
      </c>
      <c r="BC434" s="25" t="s">
        <v>128</v>
      </c>
      <c r="BD434" s="25" t="s">
        <v>128</v>
      </c>
      <c r="BE434" s="25" t="s">
        <v>128</v>
      </c>
      <c r="BF434" s="25" t="s">
        <v>128</v>
      </c>
      <c r="BG434" s="25" t="s">
        <v>128</v>
      </c>
      <c r="BH434" s="25" t="s">
        <v>113</v>
      </c>
      <c r="BI434" s="23" t="s">
        <v>128</v>
      </c>
      <c r="BJ434" t="s">
        <v>1277</v>
      </c>
      <c r="BK434" s="23" t="s">
        <v>1058</v>
      </c>
      <c r="BL434" s="23"/>
    </row>
    <row r="435" spans="1:64" ht="15">
      <c r="A435" s="28">
        <v>612</v>
      </c>
      <c r="B435" s="23" t="s">
        <v>1059</v>
      </c>
      <c r="C435" s="28" t="s">
        <v>1811</v>
      </c>
      <c r="D435" s="27" t="s">
        <v>3600</v>
      </c>
      <c r="E435" s="42">
        <v>3</v>
      </c>
      <c r="F435" s="25" t="s">
        <v>128</v>
      </c>
      <c r="G435" s="25" t="s">
        <v>128</v>
      </c>
      <c r="H435" s="25" t="s">
        <v>128</v>
      </c>
      <c r="I435" s="29" t="s">
        <v>2533</v>
      </c>
      <c r="J435" s="43" t="s">
        <v>10</v>
      </c>
      <c r="K435" s="27" t="s">
        <v>908</v>
      </c>
      <c r="L435" s="29">
        <v>94.016000000000005</v>
      </c>
      <c r="M435" s="29">
        <v>94.141000000000005</v>
      </c>
      <c r="N435" s="29">
        <v>4.3977549430102298</v>
      </c>
      <c r="O435" s="30">
        <v>2.875</v>
      </c>
      <c r="P435" s="27" t="s">
        <v>106</v>
      </c>
      <c r="Q435" s="31">
        <v>2</v>
      </c>
      <c r="R435" s="25" t="s">
        <v>4379</v>
      </c>
      <c r="S435" s="25" t="s">
        <v>128</v>
      </c>
      <c r="T435" s="25" t="s">
        <v>4374</v>
      </c>
      <c r="U435" s="25" t="s">
        <v>128</v>
      </c>
      <c r="V435" s="23" t="s">
        <v>8</v>
      </c>
      <c r="W435" s="23" t="s">
        <v>1212</v>
      </c>
      <c r="X435" s="23" t="s">
        <v>8</v>
      </c>
      <c r="Y435" s="23" t="s">
        <v>1301</v>
      </c>
      <c r="Z435" s="23" t="s">
        <v>1276</v>
      </c>
      <c r="AA435" s="23" t="s">
        <v>107</v>
      </c>
      <c r="AB435" s="23" t="s">
        <v>2961</v>
      </c>
      <c r="AC435" s="25">
        <v>4.2602739726027394</v>
      </c>
      <c r="AD435" s="32">
        <v>300000000</v>
      </c>
      <c r="AE435" s="33">
        <f>VLOOKUP(J435,Library!A:B,2,0)</f>
        <v>1</v>
      </c>
      <c r="AF435" s="33">
        <f>VLOOKUP(J435,Library!A:G,7,0)</f>
        <v>3</v>
      </c>
      <c r="AG435" s="28" t="str">
        <f>VLOOKUP(V435,Library!W:X,2,0)</f>
        <v>N/A</v>
      </c>
      <c r="AH435" s="28">
        <f>VLOOKUP(W435,Library!Y:Z,2,0)</f>
        <v>3</v>
      </c>
      <c r="AI435" s="28" t="str">
        <f>VLOOKUP(X435,Library!AA:AB,2,0)</f>
        <v>N/A</v>
      </c>
      <c r="AJ435" s="33">
        <f>IF(MAX(AG435,AH435,AI435)=0,VLOOKUP(I435,Library!$J:$P,7,0),MAX(AG435,AH435,AI435))</f>
        <v>3</v>
      </c>
      <c r="AK435" s="33">
        <f t="shared" si="27"/>
        <v>3</v>
      </c>
      <c r="AL435" s="33">
        <f>VLOOKUP(AA435,Library!T:U,2,0)</f>
        <v>1</v>
      </c>
      <c r="AM435" s="34">
        <f t="shared" si="28"/>
        <v>2.2000000000000002</v>
      </c>
      <c r="AN435" s="33">
        <f t="shared" si="29"/>
        <v>3</v>
      </c>
      <c r="AO435" s="28" t="s">
        <v>127</v>
      </c>
      <c r="AP435" s="25" t="s">
        <v>128</v>
      </c>
      <c r="AQ435" s="28" t="s">
        <v>3432</v>
      </c>
      <c r="AR435" s="28" t="s">
        <v>113</v>
      </c>
      <c r="AS435" s="28" t="s">
        <v>4465</v>
      </c>
      <c r="AT435" s="23" t="s">
        <v>113</v>
      </c>
      <c r="AU435" s="23" t="s">
        <v>114</v>
      </c>
      <c r="AV435" s="25" t="s">
        <v>128</v>
      </c>
      <c r="AW435" s="25" t="s">
        <v>128</v>
      </c>
      <c r="AX435" s="25" t="s">
        <v>128</v>
      </c>
      <c r="AY435" s="25" t="s">
        <v>128</v>
      </c>
      <c r="AZ435" s="25" t="s">
        <v>128</v>
      </c>
      <c r="BA435" s="25" t="s">
        <v>128</v>
      </c>
      <c r="BB435" s="25" t="s">
        <v>128</v>
      </c>
      <c r="BC435" s="25" t="s">
        <v>128</v>
      </c>
      <c r="BD435" s="25" t="s">
        <v>128</v>
      </c>
      <c r="BE435" s="25" t="s">
        <v>128</v>
      </c>
      <c r="BF435" s="25" t="s">
        <v>128</v>
      </c>
      <c r="BG435" s="25" t="s">
        <v>128</v>
      </c>
      <c r="BH435" s="25" t="s">
        <v>113</v>
      </c>
      <c r="BI435" s="23" t="s">
        <v>128</v>
      </c>
      <c r="BJ435" t="s">
        <v>1277</v>
      </c>
      <c r="BK435" s="23" t="s">
        <v>1059</v>
      </c>
      <c r="BL435" s="23"/>
    </row>
    <row r="436" spans="1:64" ht="15">
      <c r="A436" s="28">
        <v>613</v>
      </c>
      <c r="B436" s="23" t="s">
        <v>1060</v>
      </c>
      <c r="C436" s="28" t="s">
        <v>1812</v>
      </c>
      <c r="D436" s="27" t="s">
        <v>1061</v>
      </c>
      <c r="E436" s="42">
        <v>4</v>
      </c>
      <c r="F436" s="25" t="s">
        <v>109</v>
      </c>
      <c r="G436" s="25" t="s">
        <v>109</v>
      </c>
      <c r="H436" s="25" t="s">
        <v>128</v>
      </c>
      <c r="I436" s="29" t="s">
        <v>2534</v>
      </c>
      <c r="J436" s="43" t="s">
        <v>1375</v>
      </c>
      <c r="K436" s="27" t="s">
        <v>25</v>
      </c>
      <c r="L436" s="29">
        <v>69.111999999999995</v>
      </c>
      <c r="M436" s="29">
        <v>69.463999999999999</v>
      </c>
      <c r="N436" s="29">
        <v>5.5788168834508074</v>
      </c>
      <c r="O436" s="30">
        <v>3.875</v>
      </c>
      <c r="P436" s="27" t="s">
        <v>106</v>
      </c>
      <c r="Q436" s="31">
        <v>2</v>
      </c>
      <c r="R436" s="25" t="s">
        <v>4413</v>
      </c>
      <c r="S436" s="25" t="s">
        <v>109</v>
      </c>
      <c r="T436" s="25" t="s">
        <v>2979</v>
      </c>
      <c r="U436" s="25" t="s">
        <v>128</v>
      </c>
      <c r="V436" s="23" t="s">
        <v>1209</v>
      </c>
      <c r="W436" s="23" t="s">
        <v>1210</v>
      </c>
      <c r="X436" s="23" t="s">
        <v>1923</v>
      </c>
      <c r="Y436" s="23" t="s">
        <v>1344</v>
      </c>
      <c r="Z436" s="23" t="s">
        <v>113</v>
      </c>
      <c r="AA436" s="23" t="s">
        <v>107</v>
      </c>
      <c r="AB436" s="23" t="s">
        <v>113</v>
      </c>
      <c r="AC436" s="25" t="s">
        <v>113</v>
      </c>
      <c r="AD436" s="32">
        <v>1500000000</v>
      </c>
      <c r="AE436" s="33">
        <f>VLOOKUP(J436,Library!A:B,2,0)</f>
        <v>3</v>
      </c>
      <c r="AF436" s="33">
        <f>VLOOKUP(J436,Library!A:G,7,0)</f>
        <v>3</v>
      </c>
      <c r="AG436" s="28">
        <f>VLOOKUP(V436,Library!W:X,2,0)</f>
        <v>3</v>
      </c>
      <c r="AH436" s="28">
        <f>VLOOKUP(W436,Library!Y:Z,2,0)</f>
        <v>3</v>
      </c>
      <c r="AI436" s="28">
        <f>VLOOKUP(X436,Library!AA:AB,2,0)</f>
        <v>3</v>
      </c>
      <c r="AJ436" s="33">
        <f>IF(MAX(AG436,AH436,AI436)=0,VLOOKUP(I436,Library!$J:$P,7,0),MAX(AG436,AH436,AI436))</f>
        <v>3</v>
      </c>
      <c r="AK436" s="33">
        <f t="shared" si="27"/>
        <v>5</v>
      </c>
      <c r="AL436" s="33">
        <f>VLOOKUP(AA436,Library!T:U,2,0)</f>
        <v>1</v>
      </c>
      <c r="AM436" s="34">
        <f t="shared" si="28"/>
        <v>3.0999999999999996</v>
      </c>
      <c r="AN436" s="33">
        <f t="shared" si="29"/>
        <v>4</v>
      </c>
      <c r="AO436" s="28" t="s">
        <v>136</v>
      </c>
      <c r="AP436" s="25" t="s">
        <v>128</v>
      </c>
      <c r="AQ436" s="28" t="s">
        <v>3433</v>
      </c>
      <c r="AR436" s="28" t="s">
        <v>3434</v>
      </c>
      <c r="AS436" s="28" t="s">
        <v>1061</v>
      </c>
      <c r="AT436" s="23" t="s">
        <v>3435</v>
      </c>
      <c r="AU436" s="23" t="s">
        <v>130</v>
      </c>
      <c r="AV436" s="25" t="s">
        <v>128</v>
      </c>
      <c r="AW436" s="25" t="s">
        <v>109</v>
      </c>
      <c r="AX436" s="25" t="s">
        <v>128</v>
      </c>
      <c r="AY436" s="25" t="s">
        <v>128</v>
      </c>
      <c r="AZ436" s="25" t="s">
        <v>128</v>
      </c>
      <c r="BA436" s="25" t="s">
        <v>128</v>
      </c>
      <c r="BB436" s="25" t="s">
        <v>128</v>
      </c>
      <c r="BC436" s="25" t="s">
        <v>109</v>
      </c>
      <c r="BD436" s="25" t="s">
        <v>109</v>
      </c>
      <c r="BE436" s="25" t="s">
        <v>128</v>
      </c>
      <c r="BF436" s="25" t="s">
        <v>128</v>
      </c>
      <c r="BG436" s="25" t="s">
        <v>128</v>
      </c>
      <c r="BH436" s="25" t="s">
        <v>113</v>
      </c>
      <c r="BI436" s="23" t="s">
        <v>128</v>
      </c>
      <c r="BJ436" t="s">
        <v>1277</v>
      </c>
      <c r="BK436" s="23" t="s">
        <v>1060</v>
      </c>
      <c r="BL436" s="23"/>
    </row>
    <row r="437" spans="1:64" ht="15">
      <c r="A437" s="28">
        <v>614</v>
      </c>
      <c r="B437" s="23" t="s">
        <v>1062</v>
      </c>
      <c r="C437" s="28" t="s">
        <v>1813</v>
      </c>
      <c r="D437" s="27" t="s">
        <v>1063</v>
      </c>
      <c r="E437" s="42">
        <v>5</v>
      </c>
      <c r="F437" s="25" t="s">
        <v>109</v>
      </c>
      <c r="G437" s="25" t="s">
        <v>109</v>
      </c>
      <c r="H437" s="25" t="s">
        <v>128</v>
      </c>
      <c r="I437" s="29" t="s">
        <v>2535</v>
      </c>
      <c r="J437" s="43" t="s">
        <v>18</v>
      </c>
      <c r="K437" s="27" t="s">
        <v>25</v>
      </c>
      <c r="L437" s="29">
        <v>99.995000000000005</v>
      </c>
      <c r="M437" s="29">
        <v>100.027</v>
      </c>
      <c r="N437" s="29">
        <v>4.2339965987178854</v>
      </c>
      <c r="O437" s="30">
        <v>4.375</v>
      </c>
      <c r="P437" s="27" t="s">
        <v>106</v>
      </c>
      <c r="Q437" s="31">
        <v>2</v>
      </c>
      <c r="R437" s="25" t="s">
        <v>2962</v>
      </c>
      <c r="S437" s="25" t="s">
        <v>128</v>
      </c>
      <c r="T437" s="25" t="s">
        <v>4374</v>
      </c>
      <c r="U437" s="25" t="s">
        <v>128</v>
      </c>
      <c r="V437" s="23" t="s">
        <v>1219</v>
      </c>
      <c r="W437" s="23" t="s">
        <v>1225</v>
      </c>
      <c r="X437" s="23" t="s">
        <v>1215</v>
      </c>
      <c r="Y437" s="23" t="s">
        <v>1327</v>
      </c>
      <c r="Z437" s="23" t="s">
        <v>113</v>
      </c>
      <c r="AA437" s="23" t="s">
        <v>107</v>
      </c>
      <c r="AB437" s="23" t="s">
        <v>2962</v>
      </c>
      <c r="AC437" s="25">
        <v>0.27123287671232876</v>
      </c>
      <c r="AD437" s="32">
        <v>1250000000</v>
      </c>
      <c r="AE437" s="33">
        <f>VLOOKUP(J437,Library!A:B,2,0)</f>
        <v>5</v>
      </c>
      <c r="AF437" s="33">
        <f>VLOOKUP(J437,Library!A:G,7,0)</f>
        <v>3</v>
      </c>
      <c r="AG437" s="28">
        <f>VLOOKUP(V437,Library!W:X,2,0)</f>
        <v>4</v>
      </c>
      <c r="AH437" s="28">
        <f>VLOOKUP(W437,Library!Y:Z,2,0)</f>
        <v>4</v>
      </c>
      <c r="AI437" s="28">
        <f>VLOOKUP(X437,Library!AA:AB,2,0)</f>
        <v>3</v>
      </c>
      <c r="AJ437" s="33">
        <f>IF(MAX(AG437,AH437,AI437)=0,VLOOKUP(I437,Library!$J:$P,7,0),MAX(AG437,AH437,AI437))</f>
        <v>4</v>
      </c>
      <c r="AK437" s="33">
        <f t="shared" si="27"/>
        <v>2</v>
      </c>
      <c r="AL437" s="33">
        <f>VLOOKUP(AA437,Library!T:U,2,0)</f>
        <v>1</v>
      </c>
      <c r="AM437" s="34">
        <f t="shared" si="28"/>
        <v>3.75</v>
      </c>
      <c r="AN437" s="33">
        <f t="shared" si="29"/>
        <v>5</v>
      </c>
      <c r="AO437" s="28" t="s">
        <v>136</v>
      </c>
      <c r="AP437" s="25" t="s">
        <v>128</v>
      </c>
      <c r="AQ437" s="28" t="s">
        <v>3436</v>
      </c>
      <c r="AR437" s="28" t="s">
        <v>3437</v>
      </c>
      <c r="AS437" s="28" t="s">
        <v>1063</v>
      </c>
      <c r="AT437" s="23" t="s">
        <v>113</v>
      </c>
      <c r="AU437" s="23" t="s">
        <v>114</v>
      </c>
      <c r="AV437" s="25" t="s">
        <v>128</v>
      </c>
      <c r="AW437" s="25" t="s">
        <v>109</v>
      </c>
      <c r="AX437" s="25" t="s">
        <v>128</v>
      </c>
      <c r="AY437" s="25" t="s">
        <v>128</v>
      </c>
      <c r="AZ437" s="25" t="s">
        <v>128</v>
      </c>
      <c r="BA437" s="25" t="s">
        <v>128</v>
      </c>
      <c r="BB437" s="25" t="s">
        <v>128</v>
      </c>
      <c r="BC437" s="25" t="s">
        <v>128</v>
      </c>
      <c r="BD437" s="25" t="s">
        <v>128</v>
      </c>
      <c r="BE437" s="25" t="s">
        <v>109</v>
      </c>
      <c r="BF437" s="25" t="s">
        <v>109</v>
      </c>
      <c r="BG437" s="25" t="s">
        <v>128</v>
      </c>
      <c r="BH437" s="25" t="s">
        <v>113</v>
      </c>
      <c r="BI437" s="23" t="s">
        <v>128</v>
      </c>
      <c r="BJ437" t="s">
        <v>1277</v>
      </c>
      <c r="BK437" s="23" t="s">
        <v>1062</v>
      </c>
      <c r="BL437" s="23"/>
    </row>
    <row r="438" spans="1:64" ht="15">
      <c r="A438" s="28">
        <v>615</v>
      </c>
      <c r="B438" s="23" t="s">
        <v>1064</v>
      </c>
      <c r="C438" s="28" t="s">
        <v>1814</v>
      </c>
      <c r="D438" s="27" t="s">
        <v>2123</v>
      </c>
      <c r="E438" s="42">
        <v>5</v>
      </c>
      <c r="F438" s="25" t="s">
        <v>109</v>
      </c>
      <c r="G438" s="25" t="s">
        <v>109</v>
      </c>
      <c r="H438" s="25" t="s">
        <v>128</v>
      </c>
      <c r="I438" s="29" t="s">
        <v>2535</v>
      </c>
      <c r="J438" s="43" t="s">
        <v>18</v>
      </c>
      <c r="K438" s="27" t="s">
        <v>25</v>
      </c>
      <c r="L438" s="29">
        <v>106.896</v>
      </c>
      <c r="M438" s="29">
        <v>107.134</v>
      </c>
      <c r="N438" s="29">
        <v>7.658912904902146</v>
      </c>
      <c r="O438" s="30">
        <v>8.5</v>
      </c>
      <c r="P438" s="27" t="s">
        <v>126</v>
      </c>
      <c r="Q438" s="31">
        <v>2</v>
      </c>
      <c r="R438" s="25" t="s">
        <v>4438</v>
      </c>
      <c r="S438" s="25" t="s">
        <v>109</v>
      </c>
      <c r="T438" s="25" t="s">
        <v>3438</v>
      </c>
      <c r="U438" s="25" t="s">
        <v>128</v>
      </c>
      <c r="V438" s="23" t="s">
        <v>1228</v>
      </c>
      <c r="W438" s="23" t="s">
        <v>1231</v>
      </c>
      <c r="X438" s="23" t="s">
        <v>1224</v>
      </c>
      <c r="Y438" s="23" t="s">
        <v>1344</v>
      </c>
      <c r="Z438" s="23" t="s">
        <v>113</v>
      </c>
      <c r="AA438" s="23" t="s">
        <v>107</v>
      </c>
      <c r="AB438" s="23" t="s">
        <v>113</v>
      </c>
      <c r="AC438" s="25" t="s">
        <v>113</v>
      </c>
      <c r="AD438" s="32">
        <v>1500000000</v>
      </c>
      <c r="AE438" s="33">
        <f>VLOOKUP(J438,Library!A:B,2,0)</f>
        <v>5</v>
      </c>
      <c r="AF438" s="33">
        <f>VLOOKUP(J438,Library!A:G,7,0)</f>
        <v>3</v>
      </c>
      <c r="AG438" s="28">
        <f>VLOOKUP(V438,Library!W:X,2,0)</f>
        <v>4</v>
      </c>
      <c r="AH438" s="28">
        <f>VLOOKUP(W438,Library!Y:Z,2,0)</f>
        <v>5</v>
      </c>
      <c r="AI438" s="28">
        <f>VLOOKUP(X438,Library!AA:AB,2,0)</f>
        <v>4</v>
      </c>
      <c r="AJ438" s="33">
        <f>IF(MAX(AG438,AH438,AI438)=0,VLOOKUP(I438,Library!$J:$P,7,0),MAX(AG438,AH438,AI438))</f>
        <v>5</v>
      </c>
      <c r="AK438" s="33">
        <f t="shared" si="27"/>
        <v>5</v>
      </c>
      <c r="AL438" s="33">
        <f>VLOOKUP(AA438,Library!T:U,2,0)</f>
        <v>1</v>
      </c>
      <c r="AM438" s="34">
        <f t="shared" si="28"/>
        <v>4.3</v>
      </c>
      <c r="AN438" s="33">
        <f t="shared" si="29"/>
        <v>5</v>
      </c>
      <c r="AO438" s="28" t="s">
        <v>136</v>
      </c>
      <c r="AP438" s="25" t="s">
        <v>128</v>
      </c>
      <c r="AQ438" s="28" t="s">
        <v>3436</v>
      </c>
      <c r="AR438" s="28" t="s">
        <v>3437</v>
      </c>
      <c r="AS438" s="28" t="s">
        <v>1063</v>
      </c>
      <c r="AT438" s="23" t="s">
        <v>3438</v>
      </c>
      <c r="AU438" s="23" t="s">
        <v>130</v>
      </c>
      <c r="AV438" s="25" t="s">
        <v>128</v>
      </c>
      <c r="AW438" s="25" t="s">
        <v>109</v>
      </c>
      <c r="AX438" s="25" t="s">
        <v>128</v>
      </c>
      <c r="AY438" s="25" t="s">
        <v>128</v>
      </c>
      <c r="AZ438" s="25" t="s">
        <v>128</v>
      </c>
      <c r="BA438" s="25" t="s">
        <v>109</v>
      </c>
      <c r="BB438" s="25" t="s">
        <v>128</v>
      </c>
      <c r="BC438" s="25" t="s">
        <v>109</v>
      </c>
      <c r="BD438" s="25" t="s">
        <v>109</v>
      </c>
      <c r="BE438" s="25" t="s">
        <v>109</v>
      </c>
      <c r="BF438" s="25" t="s">
        <v>128</v>
      </c>
      <c r="BG438" s="25" t="s">
        <v>128</v>
      </c>
      <c r="BH438" s="25" t="s">
        <v>113</v>
      </c>
      <c r="BI438" s="23" t="s">
        <v>128</v>
      </c>
      <c r="BJ438" t="s">
        <v>1277</v>
      </c>
      <c r="BK438" s="23" t="s">
        <v>1064</v>
      </c>
      <c r="BL438" s="23"/>
    </row>
    <row r="439" spans="1:64" ht="15">
      <c r="A439" s="28">
        <v>616</v>
      </c>
      <c r="B439" s="23" t="s">
        <v>1065</v>
      </c>
      <c r="C439" s="28" t="s">
        <v>1815</v>
      </c>
      <c r="D439" s="27" t="s">
        <v>2123</v>
      </c>
      <c r="E439" s="42">
        <v>5</v>
      </c>
      <c r="F439" s="25" t="s">
        <v>109</v>
      </c>
      <c r="G439" s="25" t="s">
        <v>109</v>
      </c>
      <c r="H439" s="25" t="s">
        <v>128</v>
      </c>
      <c r="I439" s="29" t="s">
        <v>2535</v>
      </c>
      <c r="J439" s="43" t="s">
        <v>18</v>
      </c>
      <c r="K439" s="27" t="s">
        <v>25</v>
      </c>
      <c r="L439" s="29">
        <v>106.059</v>
      </c>
      <c r="M439" s="29">
        <v>106.27200000000001</v>
      </c>
      <c r="N439" s="29">
        <v>7.9626211523237203</v>
      </c>
      <c r="O439" s="30">
        <v>7.75</v>
      </c>
      <c r="P439" s="27" t="s">
        <v>126</v>
      </c>
      <c r="Q439" s="31">
        <v>2</v>
      </c>
      <c r="R439" s="25" t="s">
        <v>4443</v>
      </c>
      <c r="S439" s="25" t="s">
        <v>109</v>
      </c>
      <c r="T439" s="25" t="s">
        <v>3439</v>
      </c>
      <c r="U439" s="25" t="s">
        <v>128</v>
      </c>
      <c r="V439" s="23" t="s">
        <v>1228</v>
      </c>
      <c r="W439" s="23" t="s">
        <v>1231</v>
      </c>
      <c r="X439" s="23" t="s">
        <v>1224</v>
      </c>
      <c r="Y439" s="23" t="s">
        <v>1344</v>
      </c>
      <c r="Z439" s="23" t="s">
        <v>113</v>
      </c>
      <c r="AA439" s="23" t="s">
        <v>107</v>
      </c>
      <c r="AB439" s="23" t="s">
        <v>113</v>
      </c>
      <c r="AC439" s="25" t="s">
        <v>113</v>
      </c>
      <c r="AD439" s="32">
        <v>2000000000</v>
      </c>
      <c r="AE439" s="33">
        <f>VLOOKUP(J439,Library!A:B,2,0)</f>
        <v>5</v>
      </c>
      <c r="AF439" s="33">
        <f>VLOOKUP(J439,Library!A:G,7,0)</f>
        <v>3</v>
      </c>
      <c r="AG439" s="28">
        <f>VLOOKUP(V439,Library!W:X,2,0)</f>
        <v>4</v>
      </c>
      <c r="AH439" s="28">
        <f>VLOOKUP(W439,Library!Y:Z,2,0)</f>
        <v>5</v>
      </c>
      <c r="AI439" s="28">
        <f>VLOOKUP(X439,Library!AA:AB,2,0)</f>
        <v>4</v>
      </c>
      <c r="AJ439" s="33">
        <f>IF(MAX(AG439,AH439,AI439)=0,VLOOKUP(I439,Library!$J:$P,7,0),MAX(AG439,AH439,AI439))</f>
        <v>5</v>
      </c>
      <c r="AK439" s="33">
        <f t="shared" si="27"/>
        <v>5</v>
      </c>
      <c r="AL439" s="33">
        <f>VLOOKUP(AA439,Library!T:U,2,0)</f>
        <v>1</v>
      </c>
      <c r="AM439" s="34">
        <f t="shared" si="28"/>
        <v>4.3</v>
      </c>
      <c r="AN439" s="33">
        <f t="shared" si="29"/>
        <v>5</v>
      </c>
      <c r="AO439" s="28" t="s">
        <v>136</v>
      </c>
      <c r="AP439" s="25" t="s">
        <v>128</v>
      </c>
      <c r="AQ439" s="28" t="s">
        <v>3436</v>
      </c>
      <c r="AR439" s="28" t="s">
        <v>3437</v>
      </c>
      <c r="AS439" s="28" t="s">
        <v>1063</v>
      </c>
      <c r="AT439" s="23" t="s">
        <v>3439</v>
      </c>
      <c r="AU439" s="23" t="s">
        <v>130</v>
      </c>
      <c r="AV439" s="25" t="s">
        <v>128</v>
      </c>
      <c r="AW439" s="25" t="s">
        <v>109</v>
      </c>
      <c r="AX439" s="25" t="s">
        <v>128</v>
      </c>
      <c r="AY439" s="25" t="s">
        <v>128</v>
      </c>
      <c r="AZ439" s="25" t="s">
        <v>128</v>
      </c>
      <c r="BA439" s="25" t="s">
        <v>109</v>
      </c>
      <c r="BB439" s="25" t="s">
        <v>128</v>
      </c>
      <c r="BC439" s="25" t="s">
        <v>109</v>
      </c>
      <c r="BD439" s="25" t="s">
        <v>109</v>
      </c>
      <c r="BE439" s="25" t="s">
        <v>109</v>
      </c>
      <c r="BF439" s="25" t="s">
        <v>109</v>
      </c>
      <c r="BG439" s="25" t="s">
        <v>128</v>
      </c>
      <c r="BH439" s="25" t="s">
        <v>113</v>
      </c>
      <c r="BI439" s="23" t="s">
        <v>128</v>
      </c>
      <c r="BJ439" t="s">
        <v>1277</v>
      </c>
      <c r="BK439" s="23" t="s">
        <v>1065</v>
      </c>
      <c r="BL439" s="23"/>
    </row>
    <row r="440" spans="1:64" ht="15">
      <c r="A440" s="28">
        <v>618</v>
      </c>
      <c r="B440" s="23" t="s">
        <v>1066</v>
      </c>
      <c r="C440" s="28" t="s">
        <v>1816</v>
      </c>
      <c r="D440" s="27" t="s">
        <v>1067</v>
      </c>
      <c r="E440" s="42">
        <v>5</v>
      </c>
      <c r="F440" s="25" t="s">
        <v>109</v>
      </c>
      <c r="G440" s="25" t="s">
        <v>109</v>
      </c>
      <c r="H440" s="25" t="s">
        <v>128</v>
      </c>
      <c r="I440" s="29" t="s">
        <v>2536</v>
      </c>
      <c r="J440" s="43" t="s">
        <v>18</v>
      </c>
      <c r="K440" s="27" t="s">
        <v>25</v>
      </c>
      <c r="L440" s="29">
        <v>100.70399999999999</v>
      </c>
      <c r="M440" s="29">
        <v>100.77</v>
      </c>
      <c r="N440" s="29">
        <v>3.9619388112610991</v>
      </c>
      <c r="O440" s="30">
        <v>4.45</v>
      </c>
      <c r="P440" s="27" t="s">
        <v>106</v>
      </c>
      <c r="Q440" s="31">
        <v>2</v>
      </c>
      <c r="R440" s="25" t="s">
        <v>4393</v>
      </c>
      <c r="S440" s="25" t="s">
        <v>128</v>
      </c>
      <c r="T440" s="25" t="s">
        <v>4374</v>
      </c>
      <c r="U440" s="25" t="s">
        <v>128</v>
      </c>
      <c r="V440" s="23" t="s">
        <v>1224</v>
      </c>
      <c r="W440" s="23" t="s">
        <v>1225</v>
      </c>
      <c r="X440" s="23" t="s">
        <v>1219</v>
      </c>
      <c r="Y440" s="23" t="s">
        <v>1327</v>
      </c>
      <c r="Z440" s="23" t="s">
        <v>113</v>
      </c>
      <c r="AA440" s="23" t="s">
        <v>107</v>
      </c>
      <c r="AB440" s="23" t="s">
        <v>2963</v>
      </c>
      <c r="AC440" s="25">
        <v>1.6547945205479453</v>
      </c>
      <c r="AD440" s="32">
        <v>3850000000</v>
      </c>
      <c r="AE440" s="33">
        <f>VLOOKUP(J440,Library!A:B,2,0)</f>
        <v>5</v>
      </c>
      <c r="AF440" s="33">
        <f>VLOOKUP(J440,Library!A:G,7,0)</f>
        <v>3</v>
      </c>
      <c r="AG440" s="28">
        <f>VLOOKUP(V440,Library!W:X,2,0)</f>
        <v>4</v>
      </c>
      <c r="AH440" s="28">
        <f>VLOOKUP(W440,Library!Y:Z,2,0)</f>
        <v>4</v>
      </c>
      <c r="AI440" s="28">
        <f>VLOOKUP(X440,Library!AA:AB,2,0)</f>
        <v>4</v>
      </c>
      <c r="AJ440" s="33">
        <f>IF(MAX(AG440,AH440,AI440)=0,VLOOKUP(I440,Library!$J:$P,7,0),MAX(AG440,AH440,AI440))</f>
        <v>4</v>
      </c>
      <c r="AK440" s="33">
        <f t="shared" si="27"/>
        <v>3</v>
      </c>
      <c r="AL440" s="33">
        <f>VLOOKUP(AA440,Library!T:U,2,0)</f>
        <v>1</v>
      </c>
      <c r="AM440" s="34">
        <f t="shared" si="28"/>
        <v>3.8499999999999996</v>
      </c>
      <c r="AN440" s="33">
        <f t="shared" si="29"/>
        <v>5</v>
      </c>
      <c r="AO440" s="28" t="s">
        <v>294</v>
      </c>
      <c r="AP440" s="25" t="s">
        <v>128</v>
      </c>
      <c r="AQ440" s="28" t="s">
        <v>3440</v>
      </c>
      <c r="AR440" s="28" t="s">
        <v>3441</v>
      </c>
      <c r="AS440" s="28" t="s">
        <v>1067</v>
      </c>
      <c r="AT440" s="23" t="s">
        <v>113</v>
      </c>
      <c r="AU440" s="23" t="s">
        <v>114</v>
      </c>
      <c r="AV440" s="25" t="s">
        <v>128</v>
      </c>
      <c r="AW440" s="25" t="s">
        <v>109</v>
      </c>
      <c r="AX440" s="25" t="s">
        <v>128</v>
      </c>
      <c r="AY440" s="25" t="s">
        <v>128</v>
      </c>
      <c r="AZ440" s="25" t="s">
        <v>128</v>
      </c>
      <c r="BA440" s="25" t="s">
        <v>128</v>
      </c>
      <c r="BB440" s="25" t="s">
        <v>128</v>
      </c>
      <c r="BC440" s="25" t="s">
        <v>128</v>
      </c>
      <c r="BD440" s="25" t="s">
        <v>128</v>
      </c>
      <c r="BE440" s="25" t="s">
        <v>109</v>
      </c>
      <c r="BF440" s="25" t="s">
        <v>109</v>
      </c>
      <c r="BG440" s="25" t="s">
        <v>128</v>
      </c>
      <c r="BH440" s="25" t="s">
        <v>113</v>
      </c>
      <c r="BI440" s="23" t="s">
        <v>128</v>
      </c>
      <c r="BJ440" t="s">
        <v>1277</v>
      </c>
      <c r="BK440" s="23" t="s">
        <v>1066</v>
      </c>
      <c r="BL440" s="23"/>
    </row>
    <row r="441" spans="1:64" ht="15">
      <c r="A441" s="28">
        <v>623</v>
      </c>
      <c r="B441" s="23" t="s">
        <v>1069</v>
      </c>
      <c r="C441" s="28" t="s">
        <v>1817</v>
      </c>
      <c r="D441" s="27" t="s">
        <v>4350</v>
      </c>
      <c r="E441" s="42">
        <v>5</v>
      </c>
      <c r="F441" s="25" t="s">
        <v>109</v>
      </c>
      <c r="G441" s="25" t="s">
        <v>109</v>
      </c>
      <c r="H441" s="25" t="s">
        <v>128</v>
      </c>
      <c r="I441" s="29" t="s">
        <v>2538</v>
      </c>
      <c r="J441" s="43" t="s">
        <v>18</v>
      </c>
      <c r="K441" s="27" t="s">
        <v>25</v>
      </c>
      <c r="L441" s="29">
        <v>98.382999999999996</v>
      </c>
      <c r="M441" s="29">
        <v>98.86</v>
      </c>
      <c r="N441" s="29">
        <v>8.1191755844163271</v>
      </c>
      <c r="O441" s="30">
        <v>5.5</v>
      </c>
      <c r="P441" s="27" t="s">
        <v>126</v>
      </c>
      <c r="Q441" s="31">
        <v>1</v>
      </c>
      <c r="R441" s="25" t="s">
        <v>4444</v>
      </c>
      <c r="S441" s="25" t="s">
        <v>109</v>
      </c>
      <c r="T441" s="25" t="s">
        <v>3448</v>
      </c>
      <c r="U441" s="25" t="s">
        <v>128</v>
      </c>
      <c r="V441" s="23" t="s">
        <v>8</v>
      </c>
      <c r="W441" s="23" t="s">
        <v>8</v>
      </c>
      <c r="X441" s="23" t="s">
        <v>1228</v>
      </c>
      <c r="Y441" s="23" t="s">
        <v>1344</v>
      </c>
      <c r="Z441" s="23" t="s">
        <v>113</v>
      </c>
      <c r="AA441" s="23" t="s">
        <v>107</v>
      </c>
      <c r="AB441" s="23" t="s">
        <v>113</v>
      </c>
      <c r="AC441" s="25" t="s">
        <v>113</v>
      </c>
      <c r="AD441" s="32">
        <v>400000000</v>
      </c>
      <c r="AE441" s="33">
        <f>VLOOKUP(J441,Library!A:B,2,0)</f>
        <v>5</v>
      </c>
      <c r="AF441" s="33">
        <f>VLOOKUP(J441,Library!A:G,7,0)</f>
        <v>3</v>
      </c>
      <c r="AG441" s="28" t="str">
        <f>VLOOKUP(V441,Library!W:X,2,0)</f>
        <v>N/A</v>
      </c>
      <c r="AH441" s="28" t="str">
        <f>VLOOKUP(W441,Library!Y:Z,2,0)</f>
        <v>N/A</v>
      </c>
      <c r="AI441" s="28">
        <f>VLOOKUP(X441,Library!AA:AB,2,0)</f>
        <v>4</v>
      </c>
      <c r="AJ441" s="33">
        <f>IF(MAX(AG441,AH441,AI441)=0,VLOOKUP(I441,Library!$J:$P,7,0),MAX(AG441,AH441,AI441))</f>
        <v>4</v>
      </c>
      <c r="AK441" s="33">
        <f t="shared" si="27"/>
        <v>5</v>
      </c>
      <c r="AL441" s="33">
        <f>VLOOKUP(AA441,Library!T:U,2,0)</f>
        <v>1</v>
      </c>
      <c r="AM441" s="34">
        <f t="shared" si="28"/>
        <v>4.05</v>
      </c>
      <c r="AN441" s="33">
        <f t="shared" si="29"/>
        <v>5</v>
      </c>
      <c r="AO441" s="28" t="s">
        <v>3445</v>
      </c>
      <c r="AP441" s="25" t="s">
        <v>128</v>
      </c>
      <c r="AQ441" s="28" t="s">
        <v>3446</v>
      </c>
      <c r="AR441" s="28" t="s">
        <v>3447</v>
      </c>
      <c r="AS441" s="28" t="s">
        <v>1070</v>
      </c>
      <c r="AT441" s="23" t="s">
        <v>3448</v>
      </c>
      <c r="AU441" s="23" t="s">
        <v>130</v>
      </c>
      <c r="AV441" s="25" t="s">
        <v>128</v>
      </c>
      <c r="AW441" s="25" t="s">
        <v>109</v>
      </c>
      <c r="AX441" s="25" t="s">
        <v>128</v>
      </c>
      <c r="AY441" s="25" t="s">
        <v>128</v>
      </c>
      <c r="AZ441" s="25" t="s">
        <v>128</v>
      </c>
      <c r="BA441" s="25" t="s">
        <v>109</v>
      </c>
      <c r="BB441" s="25" t="s">
        <v>128</v>
      </c>
      <c r="BC441" s="25" t="s">
        <v>109</v>
      </c>
      <c r="BD441" s="25" t="s">
        <v>109</v>
      </c>
      <c r="BE441" s="25" t="s">
        <v>109</v>
      </c>
      <c r="BF441" s="25" t="s">
        <v>128</v>
      </c>
      <c r="BG441" s="25" t="s">
        <v>128</v>
      </c>
      <c r="BH441" s="25" t="s">
        <v>113</v>
      </c>
      <c r="BI441" s="23" t="s">
        <v>128</v>
      </c>
      <c r="BJ441" t="s">
        <v>1277</v>
      </c>
      <c r="BK441" s="23" t="s">
        <v>1069</v>
      </c>
      <c r="BL441" s="23"/>
    </row>
    <row r="442" spans="1:64" ht="15">
      <c r="A442" s="28">
        <v>624</v>
      </c>
      <c r="B442" s="23" t="s">
        <v>1071</v>
      </c>
      <c r="C442" s="28" t="s">
        <v>1818</v>
      </c>
      <c r="D442" s="27" t="s">
        <v>619</v>
      </c>
      <c r="E442" s="42">
        <v>3</v>
      </c>
      <c r="F442" s="25" t="s">
        <v>128</v>
      </c>
      <c r="G442" s="25" t="s">
        <v>128</v>
      </c>
      <c r="H442" s="25" t="s">
        <v>128</v>
      </c>
      <c r="I442" s="29" t="s">
        <v>620</v>
      </c>
      <c r="J442" s="43" t="s">
        <v>10</v>
      </c>
      <c r="K442" s="27" t="s">
        <v>24</v>
      </c>
      <c r="L442" s="29">
        <v>72.100999999999999</v>
      </c>
      <c r="M442" s="29">
        <v>72.426000000000002</v>
      </c>
      <c r="N442" s="29">
        <v>6.3779748605137048</v>
      </c>
      <c r="O442" s="30">
        <v>4.5</v>
      </c>
      <c r="P442" s="27" t="s">
        <v>106</v>
      </c>
      <c r="Q442" s="31">
        <v>2</v>
      </c>
      <c r="R442" s="25" t="s">
        <v>4432</v>
      </c>
      <c r="S442" s="25" t="s">
        <v>128</v>
      </c>
      <c r="T442" s="25" t="s">
        <v>4374</v>
      </c>
      <c r="U442" s="25" t="s">
        <v>128</v>
      </c>
      <c r="V442" s="23" t="s">
        <v>1219</v>
      </c>
      <c r="W442" s="23" t="s">
        <v>1220</v>
      </c>
      <c r="X442" s="23" t="s">
        <v>1219</v>
      </c>
      <c r="Y442" s="23" t="s">
        <v>1301</v>
      </c>
      <c r="Z442" s="23" t="s">
        <v>113</v>
      </c>
      <c r="AA442" s="23" t="s">
        <v>107</v>
      </c>
      <c r="AB442" s="23" t="s">
        <v>2964</v>
      </c>
      <c r="AC442" s="25">
        <v>43.865753424657534</v>
      </c>
      <c r="AD442" s="32">
        <v>2000000000</v>
      </c>
      <c r="AE442" s="33">
        <f>VLOOKUP(J442,Library!A:B,2,0)</f>
        <v>1</v>
      </c>
      <c r="AF442" s="33">
        <f>VLOOKUP(J442,Library!A:G,7,0)</f>
        <v>3</v>
      </c>
      <c r="AG442" s="28">
        <f>VLOOKUP(V442,Library!W:X,2,0)</f>
        <v>4</v>
      </c>
      <c r="AH442" s="28">
        <f>VLOOKUP(W442,Library!Y:Z,2,0)</f>
        <v>4</v>
      </c>
      <c r="AI442" s="28">
        <f>VLOOKUP(X442,Library!AA:AB,2,0)</f>
        <v>4</v>
      </c>
      <c r="AJ442" s="33">
        <f>IF(MAX(AG442,AH442,AI442)=0,VLOOKUP(I442,Library!$J:$P,7,0),MAX(AG442,AH442,AI442))</f>
        <v>4</v>
      </c>
      <c r="AK442" s="33">
        <f t="shared" si="27"/>
        <v>5</v>
      </c>
      <c r="AL442" s="33">
        <f>VLOOKUP(AA442,Library!T:U,2,0)</f>
        <v>1</v>
      </c>
      <c r="AM442" s="34">
        <f t="shared" si="28"/>
        <v>2.65</v>
      </c>
      <c r="AN442" s="33">
        <f t="shared" si="29"/>
        <v>3</v>
      </c>
      <c r="AO442" s="28" t="s">
        <v>3442</v>
      </c>
      <c r="AP442" s="25" t="s">
        <v>128</v>
      </c>
      <c r="AQ442" s="28" t="s">
        <v>621</v>
      </c>
      <c r="AR442" s="28" t="s">
        <v>622</v>
      </c>
      <c r="AS442" s="28" t="s">
        <v>623</v>
      </c>
      <c r="AT442" s="23" t="s">
        <v>113</v>
      </c>
      <c r="AU442" s="23" t="s">
        <v>114</v>
      </c>
      <c r="AV442" s="25" t="s">
        <v>128</v>
      </c>
      <c r="AW442" s="25" t="s">
        <v>128</v>
      </c>
      <c r="AX442" s="25" t="s">
        <v>128</v>
      </c>
      <c r="AY442" s="25" t="s">
        <v>128</v>
      </c>
      <c r="AZ442" s="25" t="s">
        <v>128</v>
      </c>
      <c r="BA442" s="25" t="s">
        <v>128</v>
      </c>
      <c r="BB442" s="25" t="s">
        <v>128</v>
      </c>
      <c r="BC442" s="25" t="s">
        <v>128</v>
      </c>
      <c r="BD442" s="25" t="s">
        <v>128</v>
      </c>
      <c r="BE442" s="25" t="s">
        <v>128</v>
      </c>
      <c r="BF442" s="25" t="s">
        <v>128</v>
      </c>
      <c r="BG442" s="25" t="s">
        <v>128</v>
      </c>
      <c r="BH442" s="25" t="s">
        <v>113</v>
      </c>
      <c r="BI442" s="23" t="s">
        <v>128</v>
      </c>
      <c r="BJ442" t="s">
        <v>1331</v>
      </c>
      <c r="BK442" s="23" t="s">
        <v>1071</v>
      </c>
      <c r="BL442" s="23"/>
    </row>
    <row r="443" spans="1:64" ht="15">
      <c r="A443" s="28">
        <v>625</v>
      </c>
      <c r="B443" s="23" t="s">
        <v>1072</v>
      </c>
      <c r="C443" s="28" t="s">
        <v>1819</v>
      </c>
      <c r="D443" s="27" t="s">
        <v>3622</v>
      </c>
      <c r="E443" s="42">
        <v>4</v>
      </c>
      <c r="F443" s="25" t="s">
        <v>109</v>
      </c>
      <c r="G443" s="25" t="s">
        <v>109</v>
      </c>
      <c r="H443" s="25" t="s">
        <v>128</v>
      </c>
      <c r="I443" s="29" t="s">
        <v>2539</v>
      </c>
      <c r="J443" s="43" t="s">
        <v>1375</v>
      </c>
      <c r="K443" s="27" t="s">
        <v>24</v>
      </c>
      <c r="L443" s="29">
        <v>99.302999999999997</v>
      </c>
      <c r="M443" s="29">
        <v>99.715000000000003</v>
      </c>
      <c r="N443" s="29">
        <v>8.2106340566297042</v>
      </c>
      <c r="O443" s="30">
        <v>5.75</v>
      </c>
      <c r="P443" s="27" t="s">
        <v>126</v>
      </c>
      <c r="Q443" s="31">
        <v>2</v>
      </c>
      <c r="R443" s="25" t="s">
        <v>2995</v>
      </c>
      <c r="S443" s="25" t="s">
        <v>109</v>
      </c>
      <c r="T443" s="25" t="s">
        <v>2939</v>
      </c>
      <c r="U443" s="25" t="s">
        <v>128</v>
      </c>
      <c r="V443" s="23" t="s">
        <v>1230</v>
      </c>
      <c r="W443" s="23" t="s">
        <v>1231</v>
      </c>
      <c r="X443" s="23" t="s">
        <v>1230</v>
      </c>
      <c r="Y443" s="23" t="s">
        <v>1344</v>
      </c>
      <c r="Z443" s="23" t="s">
        <v>113</v>
      </c>
      <c r="AA443" s="23" t="s">
        <v>107</v>
      </c>
      <c r="AB443" s="23" t="s">
        <v>113</v>
      </c>
      <c r="AC443" s="25" t="s">
        <v>113</v>
      </c>
      <c r="AD443" s="32">
        <v>1000000000</v>
      </c>
      <c r="AE443" s="33">
        <f>VLOOKUP(J443,Library!A:B,2,0)</f>
        <v>3</v>
      </c>
      <c r="AF443" s="33">
        <f>VLOOKUP(J443,Library!A:G,7,0)</f>
        <v>3</v>
      </c>
      <c r="AG443" s="28">
        <f>VLOOKUP(V443,Library!W:X,2,0)</f>
        <v>5</v>
      </c>
      <c r="AH443" s="28">
        <f>VLOOKUP(W443,Library!Y:Z,2,0)</f>
        <v>5</v>
      </c>
      <c r="AI443" s="28">
        <f>VLOOKUP(X443,Library!AA:AB,2,0)</f>
        <v>5</v>
      </c>
      <c r="AJ443" s="33">
        <f>IF(MAX(AG443,AH443,AI443)=0,VLOOKUP(I443,Library!$J:$P,7,0),MAX(AG443,AH443,AI443))</f>
        <v>5</v>
      </c>
      <c r="AK443" s="33">
        <f t="shared" si="27"/>
        <v>5</v>
      </c>
      <c r="AL443" s="33">
        <f>VLOOKUP(AA443,Library!T:U,2,0)</f>
        <v>1</v>
      </c>
      <c r="AM443" s="34">
        <f t="shared" si="28"/>
        <v>3.5999999999999996</v>
      </c>
      <c r="AN443" s="33">
        <f t="shared" si="29"/>
        <v>4</v>
      </c>
      <c r="AO443" s="28" t="s">
        <v>136</v>
      </c>
      <c r="AP443" s="25" t="s">
        <v>128</v>
      </c>
      <c r="AQ443" s="28" t="s">
        <v>3449</v>
      </c>
      <c r="AR443" s="28" t="s">
        <v>3450</v>
      </c>
      <c r="AS443" s="28" t="s">
        <v>2365</v>
      </c>
      <c r="AT443" s="23" t="s">
        <v>2939</v>
      </c>
      <c r="AU443" s="23" t="s">
        <v>130</v>
      </c>
      <c r="AV443" s="25" t="s">
        <v>128</v>
      </c>
      <c r="AW443" s="25" t="s">
        <v>109</v>
      </c>
      <c r="AX443" s="25" t="s">
        <v>128</v>
      </c>
      <c r="AY443" s="25" t="s">
        <v>128</v>
      </c>
      <c r="AZ443" s="25" t="s">
        <v>128</v>
      </c>
      <c r="BA443" s="25" t="s">
        <v>109</v>
      </c>
      <c r="BB443" s="25" t="s">
        <v>128</v>
      </c>
      <c r="BC443" s="25" t="s">
        <v>109</v>
      </c>
      <c r="BD443" s="25" t="s">
        <v>109</v>
      </c>
      <c r="BE443" s="25" t="s">
        <v>128</v>
      </c>
      <c r="BF443" s="25" t="s">
        <v>128</v>
      </c>
      <c r="BG443" s="25" t="s">
        <v>128</v>
      </c>
      <c r="BH443" s="25" t="s">
        <v>113</v>
      </c>
      <c r="BI443" s="23" t="s">
        <v>128</v>
      </c>
      <c r="BJ443" t="s">
        <v>1348</v>
      </c>
      <c r="BK443" s="23" t="s">
        <v>1072</v>
      </c>
      <c r="BL443" s="23"/>
    </row>
    <row r="444" spans="1:64" ht="15">
      <c r="A444" s="28">
        <v>627</v>
      </c>
      <c r="B444" s="23" t="s">
        <v>1074</v>
      </c>
      <c r="C444" s="28" t="s">
        <v>1820</v>
      </c>
      <c r="D444" s="27" t="s">
        <v>1073</v>
      </c>
      <c r="E444" s="42" t="s">
        <v>113</v>
      </c>
      <c r="F444" s="25" t="s">
        <v>109</v>
      </c>
      <c r="G444" s="25" t="s">
        <v>109</v>
      </c>
      <c r="H444" s="25" t="s">
        <v>128</v>
      </c>
      <c r="I444" s="29" t="s">
        <v>2540</v>
      </c>
      <c r="J444" s="43" t="s">
        <v>1376</v>
      </c>
      <c r="K444" s="27" t="s">
        <v>24</v>
      </c>
      <c r="L444" s="29">
        <v>99.757000000000005</v>
      </c>
      <c r="M444" s="29">
        <v>99.966999999999999</v>
      </c>
      <c r="N444" s="29">
        <v>4.9008035137021881</v>
      </c>
      <c r="O444" s="30">
        <v>4.875</v>
      </c>
      <c r="P444" s="27" t="s">
        <v>106</v>
      </c>
      <c r="Q444" s="31">
        <v>2</v>
      </c>
      <c r="R444" s="25" t="s">
        <v>582</v>
      </c>
      <c r="S444" s="25" t="s">
        <v>109</v>
      </c>
      <c r="T444" s="25" t="s">
        <v>2894</v>
      </c>
      <c r="U444" s="25" t="s">
        <v>128</v>
      </c>
      <c r="V444" s="23" t="s">
        <v>1236</v>
      </c>
      <c r="W444" s="23" t="s">
        <v>1238</v>
      </c>
      <c r="X444" s="23" t="s">
        <v>1234</v>
      </c>
      <c r="Y444" s="23" t="s">
        <v>1301</v>
      </c>
      <c r="Z444" s="23" t="s">
        <v>1291</v>
      </c>
      <c r="AA444" s="23" t="s">
        <v>107</v>
      </c>
      <c r="AB444" s="23" t="s">
        <v>2794</v>
      </c>
      <c r="AC444" s="25">
        <v>1.1123287671232878</v>
      </c>
      <c r="AD444" s="32">
        <v>700000000</v>
      </c>
      <c r="AE444" s="33">
        <f>VLOOKUP(J444,Library!A:B,2,0)</f>
        <v>3</v>
      </c>
      <c r="AF444" s="33">
        <f>VLOOKUP(J444,Library!A:G,7,0)</f>
        <v>3</v>
      </c>
      <c r="AG444" s="28">
        <f>VLOOKUP(V444,Library!W:X,2,0)</f>
        <v>6</v>
      </c>
      <c r="AH444" s="28">
        <f>VLOOKUP(W444,Library!Y:Z,2,0)</f>
        <v>6</v>
      </c>
      <c r="AI444" s="28">
        <f>VLOOKUP(X444,Library!AA:AB,2,0)</f>
        <v>5</v>
      </c>
      <c r="AJ444" s="33">
        <f>IF(MAX(AG444,AH444,AI444)=0,VLOOKUP(I444,Library!$J:$P,7,0),MAX(AG444,AH444,AI444))</f>
        <v>6</v>
      </c>
      <c r="AK444" s="33">
        <f t="shared" si="27"/>
        <v>3</v>
      </c>
      <c r="AL444" s="33">
        <f>VLOOKUP(AA444,Library!T:U,2,0)</f>
        <v>1</v>
      </c>
      <c r="AM444" s="34">
        <f t="shared" si="28"/>
        <v>3.6499999999999995</v>
      </c>
      <c r="AN444" s="33">
        <f t="shared" si="29"/>
        <v>4</v>
      </c>
      <c r="AO444" s="28" t="s">
        <v>136</v>
      </c>
      <c r="AP444" s="25" t="s">
        <v>128</v>
      </c>
      <c r="AQ444" s="28" t="s">
        <v>3451</v>
      </c>
      <c r="AR444" s="28" t="s">
        <v>3452</v>
      </c>
      <c r="AS444" s="28" t="s">
        <v>1073</v>
      </c>
      <c r="AT444" s="23" t="s">
        <v>2894</v>
      </c>
      <c r="AU444" s="23" t="s">
        <v>35</v>
      </c>
      <c r="AV444" s="25" t="s">
        <v>128</v>
      </c>
      <c r="AW444" s="25" t="s">
        <v>128</v>
      </c>
      <c r="AX444" s="25" t="s">
        <v>128</v>
      </c>
      <c r="AY444" s="25" t="s">
        <v>128</v>
      </c>
      <c r="AZ444" s="25" t="s">
        <v>128</v>
      </c>
      <c r="BA444" s="25" t="s">
        <v>128</v>
      </c>
      <c r="BB444" s="25" t="s">
        <v>128</v>
      </c>
      <c r="BC444" s="25" t="s">
        <v>128</v>
      </c>
      <c r="BD444" s="25" t="s">
        <v>128</v>
      </c>
      <c r="BE444" s="25" t="s">
        <v>128</v>
      </c>
      <c r="BF444" s="25" t="s">
        <v>128</v>
      </c>
      <c r="BG444" s="25" t="s">
        <v>109</v>
      </c>
      <c r="BH444" s="25" t="s">
        <v>113</v>
      </c>
      <c r="BI444" s="23" t="s">
        <v>128</v>
      </c>
      <c r="BJ444" t="s">
        <v>1348</v>
      </c>
      <c r="BK444" s="23" t="s">
        <v>1074</v>
      </c>
      <c r="BL444" s="23"/>
    </row>
    <row r="445" spans="1:64" ht="15">
      <c r="A445" s="28">
        <v>628</v>
      </c>
      <c r="B445" s="23" t="s">
        <v>1075</v>
      </c>
      <c r="C445" s="28" t="s">
        <v>1821</v>
      </c>
      <c r="D445" s="27" t="s">
        <v>1076</v>
      </c>
      <c r="E445" s="42">
        <v>4</v>
      </c>
      <c r="F445" s="25" t="s">
        <v>128</v>
      </c>
      <c r="G445" s="25" t="s">
        <v>109</v>
      </c>
      <c r="H445" s="25" t="s">
        <v>128</v>
      </c>
      <c r="I445" s="29" t="s">
        <v>2541</v>
      </c>
      <c r="J445" s="43" t="s">
        <v>1905</v>
      </c>
      <c r="K445" s="27" t="s">
        <v>25</v>
      </c>
      <c r="L445" s="29">
        <v>100.077</v>
      </c>
      <c r="M445" s="29">
        <v>100.11199999999999</v>
      </c>
      <c r="N445" s="29">
        <v>3.8463733542261624</v>
      </c>
      <c r="O445" s="30">
        <v>3.95</v>
      </c>
      <c r="P445" s="27" t="s">
        <v>106</v>
      </c>
      <c r="Q445" s="31">
        <v>2</v>
      </c>
      <c r="R445" s="25" t="s">
        <v>4393</v>
      </c>
      <c r="S445" s="25" t="s">
        <v>128</v>
      </c>
      <c r="T445" s="25" t="s">
        <v>4374</v>
      </c>
      <c r="U445" s="25" t="s">
        <v>128</v>
      </c>
      <c r="V445" s="23" t="s">
        <v>1215</v>
      </c>
      <c r="W445" s="23" t="s">
        <v>1220</v>
      </c>
      <c r="X445" s="23" t="s">
        <v>1209</v>
      </c>
      <c r="Y445" s="23" t="s">
        <v>1301</v>
      </c>
      <c r="Z445" s="23" t="s">
        <v>113</v>
      </c>
      <c r="AA445" s="23" t="s">
        <v>107</v>
      </c>
      <c r="AB445" s="23" t="s">
        <v>2966</v>
      </c>
      <c r="AC445" s="25">
        <v>1.1506849315068493</v>
      </c>
      <c r="AD445" s="32">
        <v>1500000000</v>
      </c>
      <c r="AE445" s="33">
        <f>VLOOKUP(J445,Library!A:B,2,0)</f>
        <v>3</v>
      </c>
      <c r="AF445" s="33">
        <f>VLOOKUP(J445,Library!A:G,7,0)</f>
        <v>3</v>
      </c>
      <c r="AG445" s="28">
        <f>VLOOKUP(V445,Library!W:X,2,0)</f>
        <v>3</v>
      </c>
      <c r="AH445" s="28">
        <f>VLOOKUP(W445,Library!Y:Z,2,0)</f>
        <v>4</v>
      </c>
      <c r="AI445" s="28">
        <f>VLOOKUP(X445,Library!AA:AB,2,0)</f>
        <v>3</v>
      </c>
      <c r="AJ445" s="33">
        <f>IF(MAX(AG445,AH445,AI445)=0,VLOOKUP(I445,Library!$J:$P,7,0),MAX(AG445,AH445,AI445))</f>
        <v>4</v>
      </c>
      <c r="AK445" s="33">
        <f t="shared" si="27"/>
        <v>3</v>
      </c>
      <c r="AL445" s="33">
        <f>VLOOKUP(AA445,Library!T:U,2,0)</f>
        <v>1</v>
      </c>
      <c r="AM445" s="34">
        <f t="shared" si="28"/>
        <v>3.1499999999999995</v>
      </c>
      <c r="AN445" s="33">
        <f t="shared" si="29"/>
        <v>4</v>
      </c>
      <c r="AO445" s="28" t="s">
        <v>294</v>
      </c>
      <c r="AP445" s="25" t="s">
        <v>128</v>
      </c>
      <c r="AQ445" s="28" t="s">
        <v>3453</v>
      </c>
      <c r="AR445" s="28" t="s">
        <v>3454</v>
      </c>
      <c r="AS445" s="28" t="s">
        <v>1076</v>
      </c>
      <c r="AT445" s="23" t="s">
        <v>113</v>
      </c>
      <c r="AU445" s="23" t="s">
        <v>114</v>
      </c>
      <c r="AV445" s="25" t="s">
        <v>128</v>
      </c>
      <c r="AW445" s="25" t="s">
        <v>128</v>
      </c>
      <c r="AX445" s="25" t="s">
        <v>128</v>
      </c>
      <c r="AY445" s="25" t="s">
        <v>128</v>
      </c>
      <c r="AZ445" s="25" t="s">
        <v>128</v>
      </c>
      <c r="BA445" s="25" t="s">
        <v>128</v>
      </c>
      <c r="BB445" s="25" t="s">
        <v>128</v>
      </c>
      <c r="BC445" s="25" t="s">
        <v>128</v>
      </c>
      <c r="BD445" s="25" t="s">
        <v>128</v>
      </c>
      <c r="BE445" s="25" t="s">
        <v>128</v>
      </c>
      <c r="BF445" s="25" t="s">
        <v>109</v>
      </c>
      <c r="BG445" s="25" t="s">
        <v>128</v>
      </c>
      <c r="BH445" s="25" t="s">
        <v>113</v>
      </c>
      <c r="BI445" s="23" t="s">
        <v>128</v>
      </c>
      <c r="BJ445" t="s">
        <v>1277</v>
      </c>
      <c r="BK445" s="23" t="s">
        <v>1075</v>
      </c>
      <c r="BL445" s="23"/>
    </row>
    <row r="446" spans="1:64" ht="15">
      <c r="A446" s="28">
        <v>629</v>
      </c>
      <c r="B446" s="23" t="s">
        <v>1077</v>
      </c>
      <c r="C446" s="28" t="s">
        <v>1822</v>
      </c>
      <c r="D446" s="27" t="s">
        <v>2113</v>
      </c>
      <c r="E446" s="42">
        <v>5</v>
      </c>
      <c r="F446" s="25" t="s">
        <v>109</v>
      </c>
      <c r="G446" s="25" t="s">
        <v>109</v>
      </c>
      <c r="H446" s="25" t="s">
        <v>128</v>
      </c>
      <c r="I446" s="29" t="s">
        <v>2541</v>
      </c>
      <c r="J446" s="43" t="s">
        <v>18</v>
      </c>
      <c r="K446" s="27" t="s">
        <v>25</v>
      </c>
      <c r="L446" s="29">
        <v>100.57899999999999</v>
      </c>
      <c r="M446" s="29">
        <v>100.682</v>
      </c>
      <c r="N446" s="29">
        <v>7.9354404279686888</v>
      </c>
      <c r="O446" s="30">
        <v>5.75</v>
      </c>
      <c r="P446" s="27" t="s">
        <v>126</v>
      </c>
      <c r="Q446" s="31">
        <v>2</v>
      </c>
      <c r="R446" s="25" t="s">
        <v>4445</v>
      </c>
      <c r="S446" s="25" t="s">
        <v>109</v>
      </c>
      <c r="T446" s="25" t="s">
        <v>3455</v>
      </c>
      <c r="U446" s="25" t="s">
        <v>128</v>
      </c>
      <c r="V446" s="23" t="s">
        <v>8</v>
      </c>
      <c r="W446" s="23" t="s">
        <v>1231</v>
      </c>
      <c r="X446" s="23" t="s">
        <v>1224</v>
      </c>
      <c r="Y446" s="23" t="s">
        <v>1344</v>
      </c>
      <c r="Z446" s="23" t="s">
        <v>113</v>
      </c>
      <c r="AA446" s="23" t="s">
        <v>107</v>
      </c>
      <c r="AB446" s="23" t="s">
        <v>113</v>
      </c>
      <c r="AC446" s="25" t="s">
        <v>113</v>
      </c>
      <c r="AD446" s="32">
        <v>1500000000</v>
      </c>
      <c r="AE446" s="33">
        <f>VLOOKUP(J446,Library!A:B,2,0)</f>
        <v>5</v>
      </c>
      <c r="AF446" s="33">
        <f>VLOOKUP(J446,Library!A:G,7,0)</f>
        <v>3</v>
      </c>
      <c r="AG446" s="28" t="str">
        <f>VLOOKUP(V446,Library!W:X,2,0)</f>
        <v>N/A</v>
      </c>
      <c r="AH446" s="28">
        <f>VLOOKUP(W446,Library!Y:Z,2,0)</f>
        <v>5</v>
      </c>
      <c r="AI446" s="28">
        <f>VLOOKUP(X446,Library!AA:AB,2,0)</f>
        <v>4</v>
      </c>
      <c r="AJ446" s="33">
        <f>IF(MAX(AG446,AH446,AI446)=0,VLOOKUP(I446,Library!$J:$P,7,0),MAX(AG446,AH446,AI446))</f>
        <v>5</v>
      </c>
      <c r="AK446" s="33">
        <f t="shared" si="27"/>
        <v>5</v>
      </c>
      <c r="AL446" s="33">
        <f>VLOOKUP(AA446,Library!T:U,2,0)</f>
        <v>1</v>
      </c>
      <c r="AM446" s="34">
        <f t="shared" si="28"/>
        <v>4.3</v>
      </c>
      <c r="AN446" s="33">
        <f t="shared" si="29"/>
        <v>5</v>
      </c>
      <c r="AO446" s="28" t="s">
        <v>668</v>
      </c>
      <c r="AP446" s="25" t="s">
        <v>128</v>
      </c>
      <c r="AQ446" s="28" t="s">
        <v>3453</v>
      </c>
      <c r="AR446" s="28" t="s">
        <v>3454</v>
      </c>
      <c r="AS446" s="28" t="s">
        <v>1076</v>
      </c>
      <c r="AT446" s="23" t="s">
        <v>3455</v>
      </c>
      <c r="AU446" s="23" t="s">
        <v>130</v>
      </c>
      <c r="AV446" s="25" t="s">
        <v>128</v>
      </c>
      <c r="AW446" s="25" t="s">
        <v>109</v>
      </c>
      <c r="AX446" s="25" t="s">
        <v>128</v>
      </c>
      <c r="AY446" s="25" t="s">
        <v>128</v>
      </c>
      <c r="AZ446" s="25" t="s">
        <v>128</v>
      </c>
      <c r="BA446" s="25" t="s">
        <v>109</v>
      </c>
      <c r="BB446" s="25" t="s">
        <v>128</v>
      </c>
      <c r="BC446" s="25" t="s">
        <v>109</v>
      </c>
      <c r="BD446" s="25" t="s">
        <v>109</v>
      </c>
      <c r="BE446" s="25" t="s">
        <v>109</v>
      </c>
      <c r="BF446" s="25" t="s">
        <v>109</v>
      </c>
      <c r="BG446" s="25" t="s">
        <v>128</v>
      </c>
      <c r="BH446" s="25" t="s">
        <v>113</v>
      </c>
      <c r="BI446" s="23" t="s">
        <v>128</v>
      </c>
      <c r="BJ446" t="s">
        <v>1277</v>
      </c>
      <c r="BK446" s="23" t="s">
        <v>1077</v>
      </c>
      <c r="BL446" s="23"/>
    </row>
    <row r="447" spans="1:64" ht="15">
      <c r="A447" s="28">
        <v>630</v>
      </c>
      <c r="B447" s="23" t="s">
        <v>1078</v>
      </c>
      <c r="C447" s="28" t="s">
        <v>1823</v>
      </c>
      <c r="D447" s="27" t="s">
        <v>1079</v>
      </c>
      <c r="E447" s="42" t="s">
        <v>113</v>
      </c>
      <c r="F447" s="25" t="s">
        <v>109</v>
      </c>
      <c r="G447" s="25" t="s">
        <v>109</v>
      </c>
      <c r="H447" s="25" t="s">
        <v>128</v>
      </c>
      <c r="I447" s="29" t="s">
        <v>2542</v>
      </c>
      <c r="J447" s="43" t="s">
        <v>1376</v>
      </c>
      <c r="K447" s="27" t="s">
        <v>24</v>
      </c>
      <c r="L447" s="29">
        <v>98.956999999999994</v>
      </c>
      <c r="M447" s="29">
        <v>99.150999999999996</v>
      </c>
      <c r="N447" s="29">
        <v>5.0352945433241381</v>
      </c>
      <c r="O447" s="30">
        <v>4.5</v>
      </c>
      <c r="P447" s="27" t="s">
        <v>106</v>
      </c>
      <c r="Q447" s="31">
        <v>2</v>
      </c>
      <c r="R447" s="25" t="s">
        <v>189</v>
      </c>
      <c r="S447" s="25" t="s">
        <v>109</v>
      </c>
      <c r="T447" s="25" t="s">
        <v>3459</v>
      </c>
      <c r="U447" s="25" t="s">
        <v>128</v>
      </c>
      <c r="V447" s="23" t="s">
        <v>1228</v>
      </c>
      <c r="W447" s="23" t="s">
        <v>1231</v>
      </c>
      <c r="X447" s="23" t="s">
        <v>1252</v>
      </c>
      <c r="Y447" s="23" t="s">
        <v>1301</v>
      </c>
      <c r="Z447" s="23" t="s">
        <v>1291</v>
      </c>
      <c r="AA447" s="23" t="s">
        <v>107</v>
      </c>
      <c r="AB447" s="23" t="s">
        <v>2967</v>
      </c>
      <c r="AC447" s="25">
        <v>1.6602739726027398</v>
      </c>
      <c r="AD447" s="32">
        <v>500000000</v>
      </c>
      <c r="AE447" s="33">
        <f>VLOOKUP(J447,Library!A:B,2,0)</f>
        <v>3</v>
      </c>
      <c r="AF447" s="33">
        <f>VLOOKUP(J447,Library!A:G,7,0)</f>
        <v>3</v>
      </c>
      <c r="AG447" s="28">
        <f>VLOOKUP(V447,Library!W:X,2,0)</f>
        <v>4</v>
      </c>
      <c r="AH447" s="28">
        <f>VLOOKUP(W447,Library!Y:Z,2,0)</f>
        <v>5</v>
      </c>
      <c r="AI447" s="28" t="str">
        <f>VLOOKUP(X447,Library!AA:AB,2,0)</f>
        <v>N/A</v>
      </c>
      <c r="AJ447" s="33">
        <f>IF(MAX(AG447,AH447,AI447)=0,VLOOKUP(I447,Library!$J:$P,7,0),MAX(AG447,AH447,AI447))</f>
        <v>5</v>
      </c>
      <c r="AK447" s="33">
        <f t="shared" si="27"/>
        <v>3</v>
      </c>
      <c r="AL447" s="33">
        <f>VLOOKUP(AA447,Library!T:U,2,0)</f>
        <v>1</v>
      </c>
      <c r="AM447" s="34">
        <f t="shared" si="28"/>
        <v>3.3999999999999995</v>
      </c>
      <c r="AN447" s="33">
        <f t="shared" si="29"/>
        <v>4</v>
      </c>
      <c r="AO447" s="28" t="s">
        <v>3456</v>
      </c>
      <c r="AP447" s="25" t="s">
        <v>128</v>
      </c>
      <c r="AQ447" s="28" t="s">
        <v>3457</v>
      </c>
      <c r="AR447" s="28" t="s">
        <v>3458</v>
      </c>
      <c r="AS447" s="28" t="s">
        <v>2366</v>
      </c>
      <c r="AT447" s="23" t="s">
        <v>3459</v>
      </c>
      <c r="AU447" s="23" t="s">
        <v>35</v>
      </c>
      <c r="AV447" s="25" t="s">
        <v>128</v>
      </c>
      <c r="AW447" s="25" t="s">
        <v>128</v>
      </c>
      <c r="AX447" s="25" t="s">
        <v>128</v>
      </c>
      <c r="AY447" s="25" t="s">
        <v>128</v>
      </c>
      <c r="AZ447" s="25" t="s">
        <v>128</v>
      </c>
      <c r="BA447" s="25" t="s">
        <v>128</v>
      </c>
      <c r="BB447" s="25" t="s">
        <v>128</v>
      </c>
      <c r="BC447" s="25" t="s">
        <v>128</v>
      </c>
      <c r="BD447" s="25" t="s">
        <v>128</v>
      </c>
      <c r="BE447" s="25" t="s">
        <v>128</v>
      </c>
      <c r="BF447" s="25" t="s">
        <v>128</v>
      </c>
      <c r="BG447" s="25" t="s">
        <v>109</v>
      </c>
      <c r="BH447" s="25" t="s">
        <v>113</v>
      </c>
      <c r="BI447" s="23" t="s">
        <v>128</v>
      </c>
      <c r="BJ447" t="s">
        <v>1348</v>
      </c>
      <c r="BK447" s="23" t="s">
        <v>1078</v>
      </c>
      <c r="BL447" s="23"/>
    </row>
    <row r="448" spans="1:64" ht="15">
      <c r="A448" s="28">
        <v>634</v>
      </c>
      <c r="B448" s="23" t="s">
        <v>1081</v>
      </c>
      <c r="C448" s="28" t="s">
        <v>1824</v>
      </c>
      <c r="D448" s="27" t="s">
        <v>1080</v>
      </c>
      <c r="E448" s="42">
        <v>4</v>
      </c>
      <c r="F448" s="25" t="s">
        <v>128</v>
      </c>
      <c r="G448" s="25" t="s">
        <v>109</v>
      </c>
      <c r="H448" s="25" t="s">
        <v>128</v>
      </c>
      <c r="I448" s="29" t="s">
        <v>2543</v>
      </c>
      <c r="J448" s="43" t="s">
        <v>1905</v>
      </c>
      <c r="K448" s="27" t="s">
        <v>25</v>
      </c>
      <c r="L448" s="29">
        <v>99.98</v>
      </c>
      <c r="M448" s="29">
        <v>100.006</v>
      </c>
      <c r="N448" s="29">
        <v>3.9680004089404739</v>
      </c>
      <c r="O448" s="30">
        <v>4.05</v>
      </c>
      <c r="P448" s="27" t="s">
        <v>106</v>
      </c>
      <c r="Q448" s="31">
        <v>2</v>
      </c>
      <c r="R448" s="25" t="s">
        <v>2968</v>
      </c>
      <c r="S448" s="25" t="s">
        <v>128</v>
      </c>
      <c r="T448" s="25" t="s">
        <v>4374</v>
      </c>
      <c r="U448" s="25" t="s">
        <v>128</v>
      </c>
      <c r="V448" s="23" t="s">
        <v>1219</v>
      </c>
      <c r="W448" s="23" t="s">
        <v>1216</v>
      </c>
      <c r="X448" s="23" t="s">
        <v>76</v>
      </c>
      <c r="Y448" s="23" t="s">
        <v>1301</v>
      </c>
      <c r="Z448" s="23" t="s">
        <v>113</v>
      </c>
      <c r="AA448" s="23" t="s">
        <v>107</v>
      </c>
      <c r="AB448" s="23" t="s">
        <v>2968</v>
      </c>
      <c r="AC448" s="25">
        <v>0.18904109589041096</v>
      </c>
      <c r="AD448" s="32">
        <v>1278000000</v>
      </c>
      <c r="AE448" s="33">
        <f>VLOOKUP(J448,Library!A:B,2,0)</f>
        <v>3</v>
      </c>
      <c r="AF448" s="33">
        <f>VLOOKUP(J448,Library!A:G,7,0)</f>
        <v>3</v>
      </c>
      <c r="AG448" s="28">
        <f>VLOOKUP(V448,Library!W:X,2,0)</f>
        <v>4</v>
      </c>
      <c r="AH448" s="28">
        <f>VLOOKUP(W448,Library!Y:Z,2,0)</f>
        <v>3</v>
      </c>
      <c r="AI448" s="28">
        <f>VLOOKUP(X448,Library!AA:AB,2,0)</f>
        <v>3</v>
      </c>
      <c r="AJ448" s="33">
        <f>IF(MAX(AG448,AH448,AI448)=0,VLOOKUP(I448,Library!$J:$P,7,0),MAX(AG448,AH448,AI448))</f>
        <v>4</v>
      </c>
      <c r="AK448" s="33">
        <f t="shared" si="27"/>
        <v>2</v>
      </c>
      <c r="AL448" s="33">
        <f>VLOOKUP(AA448,Library!T:U,2,0)</f>
        <v>1</v>
      </c>
      <c r="AM448" s="34">
        <f t="shared" si="28"/>
        <v>3.05</v>
      </c>
      <c r="AN448" s="33">
        <f t="shared" si="29"/>
        <v>4</v>
      </c>
      <c r="AO448" s="28" t="s">
        <v>412</v>
      </c>
      <c r="AP448" s="25" t="s">
        <v>128</v>
      </c>
      <c r="AQ448" s="28" t="s">
        <v>3460</v>
      </c>
      <c r="AR448" s="28" t="s">
        <v>3461</v>
      </c>
      <c r="AS448" s="28" t="s">
        <v>2367</v>
      </c>
      <c r="AT448" s="23" t="s">
        <v>113</v>
      </c>
      <c r="AU448" s="23" t="s">
        <v>114</v>
      </c>
      <c r="AV448" s="25" t="s">
        <v>128</v>
      </c>
      <c r="AW448" s="25" t="s">
        <v>128</v>
      </c>
      <c r="AX448" s="25" t="s">
        <v>128</v>
      </c>
      <c r="AY448" s="25" t="s">
        <v>128</v>
      </c>
      <c r="AZ448" s="25" t="s">
        <v>128</v>
      </c>
      <c r="BA448" s="25" t="s">
        <v>128</v>
      </c>
      <c r="BB448" s="25" t="s">
        <v>128</v>
      </c>
      <c r="BC448" s="25" t="s">
        <v>128</v>
      </c>
      <c r="BD448" s="25" t="s">
        <v>128</v>
      </c>
      <c r="BE448" s="25" t="s">
        <v>128</v>
      </c>
      <c r="BF448" s="25" t="s">
        <v>109</v>
      </c>
      <c r="BG448" s="25" t="s">
        <v>128</v>
      </c>
      <c r="BH448" s="25" t="s">
        <v>113</v>
      </c>
      <c r="BI448" s="23" t="s">
        <v>128</v>
      </c>
      <c r="BJ448" t="s">
        <v>1277</v>
      </c>
      <c r="BK448" s="23" t="s">
        <v>1081</v>
      </c>
      <c r="BL448" s="23"/>
    </row>
    <row r="449" spans="1:64" ht="15">
      <c r="A449" s="28">
        <v>635</v>
      </c>
      <c r="B449" s="23" t="s">
        <v>1082</v>
      </c>
      <c r="C449" s="28" t="s">
        <v>1825</v>
      </c>
      <c r="D449" s="27" t="s">
        <v>1080</v>
      </c>
      <c r="E449" s="42">
        <v>5</v>
      </c>
      <c r="F449" s="25" t="s">
        <v>109</v>
      </c>
      <c r="G449" s="25" t="s">
        <v>109</v>
      </c>
      <c r="H449" s="25" t="s">
        <v>128</v>
      </c>
      <c r="I449" s="29" t="s">
        <v>2543</v>
      </c>
      <c r="J449" s="43" t="s">
        <v>18</v>
      </c>
      <c r="K449" s="27" t="s">
        <v>25</v>
      </c>
      <c r="L449" s="29">
        <v>100.02800000000001</v>
      </c>
      <c r="M449" s="29">
        <v>100.107</v>
      </c>
      <c r="N449" s="29">
        <v>4.1922548680073266</v>
      </c>
      <c r="O449" s="30">
        <v>4.3</v>
      </c>
      <c r="P449" s="27" t="s">
        <v>106</v>
      </c>
      <c r="Q449" s="31">
        <v>2</v>
      </c>
      <c r="R449" s="25" t="s">
        <v>3966</v>
      </c>
      <c r="S449" s="25" t="s">
        <v>128</v>
      </c>
      <c r="T449" s="25" t="s">
        <v>4374</v>
      </c>
      <c r="U449" s="25" t="s">
        <v>128</v>
      </c>
      <c r="V449" s="23" t="s">
        <v>1224</v>
      </c>
      <c r="W449" s="23" t="s">
        <v>1225</v>
      </c>
      <c r="X449" s="23" t="s">
        <v>1219</v>
      </c>
      <c r="Y449" s="23" t="s">
        <v>1327</v>
      </c>
      <c r="Z449" s="23" t="s">
        <v>113</v>
      </c>
      <c r="AA449" s="23" t="s">
        <v>107</v>
      </c>
      <c r="AB449" s="23" t="s">
        <v>2969</v>
      </c>
      <c r="AC449" s="25">
        <v>1.0465753424657533</v>
      </c>
      <c r="AD449" s="32">
        <v>1250000000</v>
      </c>
      <c r="AE449" s="33">
        <f>VLOOKUP(J449,Library!A:B,2,0)</f>
        <v>5</v>
      </c>
      <c r="AF449" s="33">
        <f>VLOOKUP(J449,Library!A:G,7,0)</f>
        <v>3</v>
      </c>
      <c r="AG449" s="28">
        <f>VLOOKUP(V449,Library!W:X,2,0)</f>
        <v>4</v>
      </c>
      <c r="AH449" s="28">
        <f>VLOOKUP(W449,Library!Y:Z,2,0)</f>
        <v>4</v>
      </c>
      <c r="AI449" s="28">
        <f>VLOOKUP(X449,Library!AA:AB,2,0)</f>
        <v>4</v>
      </c>
      <c r="AJ449" s="33">
        <f>IF(MAX(AG449,AH449,AI449)=0,VLOOKUP(I449,Library!$J:$P,7,0),MAX(AG449,AH449,AI449))</f>
        <v>4</v>
      </c>
      <c r="AK449" s="33">
        <f t="shared" si="27"/>
        <v>3</v>
      </c>
      <c r="AL449" s="33">
        <f>VLOOKUP(AA449,Library!T:U,2,0)</f>
        <v>1</v>
      </c>
      <c r="AM449" s="34">
        <f t="shared" si="28"/>
        <v>3.8499999999999996</v>
      </c>
      <c r="AN449" s="33">
        <f t="shared" si="29"/>
        <v>5</v>
      </c>
      <c r="AO449" s="28" t="s">
        <v>412</v>
      </c>
      <c r="AP449" s="25" t="s">
        <v>128</v>
      </c>
      <c r="AQ449" s="28" t="s">
        <v>3460</v>
      </c>
      <c r="AR449" s="28" t="s">
        <v>3461</v>
      </c>
      <c r="AS449" s="28" t="s">
        <v>2367</v>
      </c>
      <c r="AT449" s="23" t="s">
        <v>113</v>
      </c>
      <c r="AU449" s="23" t="s">
        <v>114</v>
      </c>
      <c r="AV449" s="25" t="s">
        <v>128</v>
      </c>
      <c r="AW449" s="25" t="s">
        <v>109</v>
      </c>
      <c r="AX449" s="25" t="s">
        <v>128</v>
      </c>
      <c r="AY449" s="25" t="s">
        <v>128</v>
      </c>
      <c r="AZ449" s="25" t="s">
        <v>128</v>
      </c>
      <c r="BA449" s="25" t="s">
        <v>128</v>
      </c>
      <c r="BB449" s="25" t="s">
        <v>128</v>
      </c>
      <c r="BC449" s="25" t="s">
        <v>128</v>
      </c>
      <c r="BD449" s="25" t="s">
        <v>128</v>
      </c>
      <c r="BE449" s="25" t="s">
        <v>109</v>
      </c>
      <c r="BF449" s="25" t="s">
        <v>109</v>
      </c>
      <c r="BG449" s="25" t="s">
        <v>128</v>
      </c>
      <c r="BH449" s="25" t="s">
        <v>113</v>
      </c>
      <c r="BI449" s="23" t="s">
        <v>128</v>
      </c>
      <c r="BJ449" t="s">
        <v>1277</v>
      </c>
      <c r="BK449" s="23" t="s">
        <v>1082</v>
      </c>
      <c r="BL449" s="23"/>
    </row>
    <row r="450" spans="1:64" ht="15">
      <c r="A450" s="28">
        <v>636</v>
      </c>
      <c r="B450" s="23" t="s">
        <v>1083</v>
      </c>
      <c r="C450" s="28" t="s">
        <v>1826</v>
      </c>
      <c r="D450" s="27" t="s">
        <v>2132</v>
      </c>
      <c r="E450" s="42">
        <v>5</v>
      </c>
      <c r="F450" s="25" t="s">
        <v>109</v>
      </c>
      <c r="G450" s="25" t="s">
        <v>109</v>
      </c>
      <c r="H450" s="25" t="s">
        <v>128</v>
      </c>
      <c r="I450" s="29" t="s">
        <v>2543</v>
      </c>
      <c r="J450" s="43" t="s">
        <v>18</v>
      </c>
      <c r="K450" s="27" t="s">
        <v>25</v>
      </c>
      <c r="L450" s="29">
        <v>104.002</v>
      </c>
      <c r="M450" s="29">
        <v>104.232</v>
      </c>
      <c r="N450" s="29">
        <v>8.2617483979024033</v>
      </c>
      <c r="O450" s="30">
        <v>7.75</v>
      </c>
      <c r="P450" s="27" t="s">
        <v>126</v>
      </c>
      <c r="Q450" s="31">
        <v>2</v>
      </c>
      <c r="R450" s="25" t="s">
        <v>2975</v>
      </c>
      <c r="S450" s="25" t="s">
        <v>109</v>
      </c>
      <c r="T450" s="25" t="s">
        <v>3462</v>
      </c>
      <c r="U450" s="25" t="s">
        <v>128</v>
      </c>
      <c r="V450" s="23" t="s">
        <v>1230</v>
      </c>
      <c r="W450" s="23" t="s">
        <v>1231</v>
      </c>
      <c r="X450" s="23" t="s">
        <v>1228</v>
      </c>
      <c r="Y450" s="23" t="s">
        <v>1344</v>
      </c>
      <c r="Z450" s="23" t="s">
        <v>113</v>
      </c>
      <c r="AA450" s="23" t="s">
        <v>107</v>
      </c>
      <c r="AB450" s="23" t="s">
        <v>113</v>
      </c>
      <c r="AC450" s="25" t="s">
        <v>113</v>
      </c>
      <c r="AD450" s="32">
        <v>1250000000</v>
      </c>
      <c r="AE450" s="33">
        <f>VLOOKUP(J450,Library!A:B,2,0)</f>
        <v>5</v>
      </c>
      <c r="AF450" s="33">
        <f>VLOOKUP(J450,Library!A:G,7,0)</f>
        <v>3</v>
      </c>
      <c r="AG450" s="28">
        <f>VLOOKUP(V450,Library!W:X,2,0)</f>
        <v>5</v>
      </c>
      <c r="AH450" s="28">
        <f>VLOOKUP(W450,Library!Y:Z,2,0)</f>
        <v>5</v>
      </c>
      <c r="AI450" s="28">
        <f>VLOOKUP(X450,Library!AA:AB,2,0)</f>
        <v>4</v>
      </c>
      <c r="AJ450" s="33">
        <f>IF(MAX(AG450,AH450,AI450)=0,VLOOKUP(I450,Library!$J:$P,7,0),MAX(AG450,AH450,AI450))</f>
        <v>5</v>
      </c>
      <c r="AK450" s="33">
        <f t="shared" si="27"/>
        <v>5</v>
      </c>
      <c r="AL450" s="33">
        <f>VLOOKUP(AA450,Library!T:U,2,0)</f>
        <v>1</v>
      </c>
      <c r="AM450" s="34">
        <f t="shared" si="28"/>
        <v>4.3</v>
      </c>
      <c r="AN450" s="33">
        <f t="shared" si="29"/>
        <v>5</v>
      </c>
      <c r="AO450" s="28" t="s">
        <v>412</v>
      </c>
      <c r="AP450" s="25" t="s">
        <v>128</v>
      </c>
      <c r="AQ450" s="28" t="s">
        <v>3460</v>
      </c>
      <c r="AR450" s="28" t="s">
        <v>3461</v>
      </c>
      <c r="AS450" s="28" t="s">
        <v>2367</v>
      </c>
      <c r="AT450" s="23" t="s">
        <v>3462</v>
      </c>
      <c r="AU450" s="23" t="s">
        <v>130</v>
      </c>
      <c r="AV450" s="25" t="s">
        <v>128</v>
      </c>
      <c r="AW450" s="25" t="s">
        <v>109</v>
      </c>
      <c r="AX450" s="25" t="s">
        <v>128</v>
      </c>
      <c r="AY450" s="25" t="s">
        <v>128</v>
      </c>
      <c r="AZ450" s="25" t="s">
        <v>128</v>
      </c>
      <c r="BA450" s="25" t="s">
        <v>109</v>
      </c>
      <c r="BB450" s="25" t="s">
        <v>128</v>
      </c>
      <c r="BC450" s="25" t="s">
        <v>109</v>
      </c>
      <c r="BD450" s="25" t="s">
        <v>109</v>
      </c>
      <c r="BE450" s="25" t="s">
        <v>109</v>
      </c>
      <c r="BF450" s="25" t="s">
        <v>109</v>
      </c>
      <c r="BG450" s="25" t="s">
        <v>128</v>
      </c>
      <c r="BH450" s="25" t="s">
        <v>113</v>
      </c>
      <c r="BI450" s="23" t="s">
        <v>128</v>
      </c>
      <c r="BJ450" t="s">
        <v>1277</v>
      </c>
      <c r="BK450" s="23" t="s">
        <v>1083</v>
      </c>
      <c r="BL450" s="23"/>
    </row>
    <row r="451" spans="1:64" ht="15">
      <c r="A451" s="28">
        <v>637</v>
      </c>
      <c r="B451" s="23" t="s">
        <v>1084</v>
      </c>
      <c r="C451" s="28" t="s">
        <v>1827</v>
      </c>
      <c r="D451" s="27" t="s">
        <v>1080</v>
      </c>
      <c r="E451" s="42">
        <v>4</v>
      </c>
      <c r="F451" s="25" t="s">
        <v>109</v>
      </c>
      <c r="G451" s="25" t="s">
        <v>109</v>
      </c>
      <c r="H451" s="25" t="s">
        <v>128</v>
      </c>
      <c r="I451" s="29" t="s">
        <v>2543</v>
      </c>
      <c r="J451" s="43" t="s">
        <v>1905</v>
      </c>
      <c r="K451" s="27" t="s">
        <v>25</v>
      </c>
      <c r="L451" s="29">
        <v>103.95699999999999</v>
      </c>
      <c r="M451" s="29">
        <v>103.999</v>
      </c>
      <c r="N451" s="29">
        <v>4.7031673141755501</v>
      </c>
      <c r="O451" s="30">
        <v>6.3010000000000002</v>
      </c>
      <c r="P451" s="27" t="s">
        <v>126</v>
      </c>
      <c r="Q451" s="31">
        <v>2</v>
      </c>
      <c r="R451" s="25" t="s">
        <v>4411</v>
      </c>
      <c r="S451" s="25" t="s">
        <v>109</v>
      </c>
      <c r="T451" s="25" t="s">
        <v>3463</v>
      </c>
      <c r="U451" s="25" t="s">
        <v>128</v>
      </c>
      <c r="V451" s="23" t="s">
        <v>1219</v>
      </c>
      <c r="W451" s="23" t="s">
        <v>1216</v>
      </c>
      <c r="X451" s="23" t="s">
        <v>76</v>
      </c>
      <c r="Y451" s="23" t="s">
        <v>1301</v>
      </c>
      <c r="Z451" s="23" t="s">
        <v>113</v>
      </c>
      <c r="AA451" s="23" t="s">
        <v>107</v>
      </c>
      <c r="AB451" s="23" t="s">
        <v>2970</v>
      </c>
      <c r="AC451" s="25">
        <v>2.9369863013698629</v>
      </c>
      <c r="AD451" s="32">
        <v>1500000000</v>
      </c>
      <c r="AE451" s="33">
        <f>VLOOKUP(J451,Library!A:B,2,0)</f>
        <v>3</v>
      </c>
      <c r="AF451" s="33">
        <f>VLOOKUP(J451,Library!A:G,7,0)</f>
        <v>3</v>
      </c>
      <c r="AG451" s="28">
        <f>VLOOKUP(V451,Library!W:X,2,0)</f>
        <v>4</v>
      </c>
      <c r="AH451" s="28">
        <f>VLOOKUP(W451,Library!Y:Z,2,0)</f>
        <v>3</v>
      </c>
      <c r="AI451" s="28">
        <f>VLOOKUP(X451,Library!AA:AB,2,0)</f>
        <v>3</v>
      </c>
      <c r="AJ451" s="33">
        <f>IF(MAX(AG451,AH451,AI451)=0,VLOOKUP(I451,Library!$J:$P,7,0),MAX(AG451,AH451,AI451))</f>
        <v>4</v>
      </c>
      <c r="AK451" s="33">
        <f t="shared" si="27"/>
        <v>3</v>
      </c>
      <c r="AL451" s="33">
        <f>VLOOKUP(AA451,Library!T:U,2,0)</f>
        <v>1</v>
      </c>
      <c r="AM451" s="34">
        <f t="shared" si="28"/>
        <v>3.1499999999999995</v>
      </c>
      <c r="AN451" s="33">
        <f t="shared" si="29"/>
        <v>4</v>
      </c>
      <c r="AO451" s="28" t="s">
        <v>412</v>
      </c>
      <c r="AP451" s="25" t="s">
        <v>128</v>
      </c>
      <c r="AQ451" s="28" t="s">
        <v>3460</v>
      </c>
      <c r="AR451" s="28" t="s">
        <v>3461</v>
      </c>
      <c r="AS451" s="28" t="s">
        <v>2367</v>
      </c>
      <c r="AT451" s="23" t="s">
        <v>3463</v>
      </c>
      <c r="AU451" s="23" t="s">
        <v>35</v>
      </c>
      <c r="AV451" s="25" t="s">
        <v>128</v>
      </c>
      <c r="AW451" s="25" t="s">
        <v>128</v>
      </c>
      <c r="AX451" s="25" t="s">
        <v>128</v>
      </c>
      <c r="AY451" s="25" t="s">
        <v>128</v>
      </c>
      <c r="AZ451" s="25" t="s">
        <v>128</v>
      </c>
      <c r="BA451" s="25" t="s">
        <v>109</v>
      </c>
      <c r="BB451" s="25" t="s">
        <v>128</v>
      </c>
      <c r="BC451" s="25" t="s">
        <v>128</v>
      </c>
      <c r="BD451" s="25" t="s">
        <v>128</v>
      </c>
      <c r="BE451" s="25" t="s">
        <v>128</v>
      </c>
      <c r="BF451" s="25" t="s">
        <v>109</v>
      </c>
      <c r="BG451" s="25" t="s">
        <v>128</v>
      </c>
      <c r="BH451" s="25" t="s">
        <v>113</v>
      </c>
      <c r="BI451" s="23" t="s">
        <v>128</v>
      </c>
      <c r="BJ451" t="s">
        <v>1277</v>
      </c>
      <c r="BK451" s="23" t="s">
        <v>1084</v>
      </c>
      <c r="BL451" s="23"/>
    </row>
    <row r="452" spans="1:64" ht="15">
      <c r="A452" s="28">
        <v>638</v>
      </c>
      <c r="B452" s="23" t="s">
        <v>1085</v>
      </c>
      <c r="C452" s="28" t="s">
        <v>1828</v>
      </c>
      <c r="D452" s="27" t="s">
        <v>1080</v>
      </c>
      <c r="E452" s="42">
        <v>5</v>
      </c>
      <c r="F452" s="25" t="s">
        <v>109</v>
      </c>
      <c r="G452" s="25" t="s">
        <v>109</v>
      </c>
      <c r="H452" s="25" t="s">
        <v>128</v>
      </c>
      <c r="I452" s="29" t="s">
        <v>2543</v>
      </c>
      <c r="J452" s="43" t="s">
        <v>18</v>
      </c>
      <c r="K452" s="27" t="s">
        <v>25</v>
      </c>
      <c r="L452" s="29">
        <v>100.163</v>
      </c>
      <c r="M452" s="29">
        <v>100.515</v>
      </c>
      <c r="N452" s="29">
        <v>5.6535196415580797</v>
      </c>
      <c r="O452" s="30">
        <v>5.7</v>
      </c>
      <c r="P452" s="27" t="s">
        <v>106</v>
      </c>
      <c r="Q452" s="31">
        <v>2</v>
      </c>
      <c r="R452" s="25" t="s">
        <v>695</v>
      </c>
      <c r="S452" s="25" t="s">
        <v>128</v>
      </c>
      <c r="T452" s="25" t="s">
        <v>4374</v>
      </c>
      <c r="U452" s="25" t="s">
        <v>128</v>
      </c>
      <c r="V452" s="23" t="s">
        <v>1224</v>
      </c>
      <c r="W452" s="23" t="s">
        <v>1225</v>
      </c>
      <c r="X452" s="23" t="s">
        <v>1219</v>
      </c>
      <c r="Y452" s="23" t="s">
        <v>1327</v>
      </c>
      <c r="Z452" s="23" t="s">
        <v>113</v>
      </c>
      <c r="AA452" s="23" t="s">
        <v>107</v>
      </c>
      <c r="AB452" s="23" t="s">
        <v>2971</v>
      </c>
      <c r="AC452" s="25">
        <v>18.156164383561645</v>
      </c>
      <c r="AD452" s="32">
        <v>2000000000</v>
      </c>
      <c r="AE452" s="33">
        <f>VLOOKUP(J452,Library!A:B,2,0)</f>
        <v>5</v>
      </c>
      <c r="AF452" s="33">
        <f>VLOOKUP(J452,Library!A:G,7,0)</f>
        <v>3</v>
      </c>
      <c r="AG452" s="28">
        <f>VLOOKUP(V452,Library!W:X,2,0)</f>
        <v>4</v>
      </c>
      <c r="AH452" s="28">
        <f>VLOOKUP(W452,Library!Y:Z,2,0)</f>
        <v>4</v>
      </c>
      <c r="AI452" s="28">
        <f>VLOOKUP(X452,Library!AA:AB,2,0)</f>
        <v>4</v>
      </c>
      <c r="AJ452" s="33">
        <f>IF(MAX(AG452,AH452,AI452)=0,VLOOKUP(I452,Library!$J:$P,7,0),MAX(AG452,AH452,AI452))</f>
        <v>4</v>
      </c>
      <c r="AK452" s="33">
        <f t="shared" si="27"/>
        <v>5</v>
      </c>
      <c r="AL452" s="33">
        <f>VLOOKUP(AA452,Library!T:U,2,0)</f>
        <v>1</v>
      </c>
      <c r="AM452" s="34">
        <f t="shared" si="28"/>
        <v>4.05</v>
      </c>
      <c r="AN452" s="33">
        <f t="shared" si="29"/>
        <v>5</v>
      </c>
      <c r="AO452" s="28" t="s">
        <v>412</v>
      </c>
      <c r="AP452" s="25" t="s">
        <v>128</v>
      </c>
      <c r="AQ452" s="28" t="s">
        <v>3460</v>
      </c>
      <c r="AR452" s="28" t="s">
        <v>3461</v>
      </c>
      <c r="AS452" s="28" t="s">
        <v>2367</v>
      </c>
      <c r="AT452" s="23" t="s">
        <v>113</v>
      </c>
      <c r="AU452" s="23" t="s">
        <v>114</v>
      </c>
      <c r="AV452" s="25" t="s">
        <v>128</v>
      </c>
      <c r="AW452" s="25" t="s">
        <v>109</v>
      </c>
      <c r="AX452" s="25" t="s">
        <v>128</v>
      </c>
      <c r="AY452" s="25" t="s">
        <v>128</v>
      </c>
      <c r="AZ452" s="25" t="s">
        <v>128</v>
      </c>
      <c r="BA452" s="25" t="s">
        <v>128</v>
      </c>
      <c r="BB452" s="25" t="s">
        <v>128</v>
      </c>
      <c r="BC452" s="25" t="s">
        <v>128</v>
      </c>
      <c r="BD452" s="25" t="s">
        <v>128</v>
      </c>
      <c r="BE452" s="25" t="s">
        <v>109</v>
      </c>
      <c r="BF452" s="25" t="s">
        <v>109</v>
      </c>
      <c r="BG452" s="25" t="s">
        <v>128</v>
      </c>
      <c r="BH452" s="25" t="s">
        <v>113</v>
      </c>
      <c r="BI452" s="23" t="s">
        <v>128</v>
      </c>
      <c r="BJ452" t="s">
        <v>1277</v>
      </c>
      <c r="BK452" s="23" t="s">
        <v>1085</v>
      </c>
      <c r="BL452" s="23"/>
    </row>
    <row r="453" spans="1:64" ht="15">
      <c r="A453" s="28">
        <v>642</v>
      </c>
      <c r="B453" s="23" t="s">
        <v>1087</v>
      </c>
      <c r="C453" s="28" t="s">
        <v>1829</v>
      </c>
      <c r="D453" s="27" t="s">
        <v>4351</v>
      </c>
      <c r="E453" s="42">
        <v>5</v>
      </c>
      <c r="F453" s="25" t="s">
        <v>109</v>
      </c>
      <c r="G453" s="25" t="s">
        <v>109</v>
      </c>
      <c r="H453" s="25" t="s">
        <v>128</v>
      </c>
      <c r="I453" s="29" t="s">
        <v>2544</v>
      </c>
      <c r="J453" s="43" t="s">
        <v>18</v>
      </c>
      <c r="K453" s="27" t="s">
        <v>25</v>
      </c>
      <c r="L453" s="29">
        <v>100.012</v>
      </c>
      <c r="M453" s="29">
        <v>100.14400000000001</v>
      </c>
      <c r="N453" s="29">
        <v>8.4916068260035988</v>
      </c>
      <c r="O453" s="30">
        <v>5.125</v>
      </c>
      <c r="P453" s="27" t="s">
        <v>126</v>
      </c>
      <c r="Q453" s="31">
        <v>1</v>
      </c>
      <c r="R453" s="25" t="s">
        <v>482</v>
      </c>
      <c r="S453" s="25" t="s">
        <v>109</v>
      </c>
      <c r="T453" s="25" t="s">
        <v>482</v>
      </c>
      <c r="U453" s="25" t="s">
        <v>128</v>
      </c>
      <c r="V453" s="23" t="s">
        <v>1228</v>
      </c>
      <c r="W453" s="23" t="s">
        <v>1229</v>
      </c>
      <c r="X453" s="23" t="s">
        <v>1228</v>
      </c>
      <c r="Y453" s="23" t="s">
        <v>1344</v>
      </c>
      <c r="Z453" s="23" t="s">
        <v>113</v>
      </c>
      <c r="AA453" s="23" t="s">
        <v>107</v>
      </c>
      <c r="AB453" s="23" t="s">
        <v>113</v>
      </c>
      <c r="AC453" s="25" t="s">
        <v>113</v>
      </c>
      <c r="AD453" s="32">
        <v>750000000</v>
      </c>
      <c r="AE453" s="33">
        <f>VLOOKUP(J453,Library!A:B,2,0)</f>
        <v>5</v>
      </c>
      <c r="AF453" s="33">
        <f>VLOOKUP(J453,Library!A:G,7,0)</f>
        <v>3</v>
      </c>
      <c r="AG453" s="28">
        <f>VLOOKUP(V453,Library!W:X,2,0)</f>
        <v>4</v>
      </c>
      <c r="AH453" s="28">
        <f>VLOOKUP(W453,Library!Y:Z,2,0)</f>
        <v>4</v>
      </c>
      <c r="AI453" s="28">
        <f>VLOOKUP(X453,Library!AA:AB,2,0)</f>
        <v>4</v>
      </c>
      <c r="AJ453" s="33">
        <f>IF(MAX(AG453,AH453,AI453)=0,VLOOKUP(I453,Library!$J:$P,7,0),MAX(AG453,AH453,AI453))</f>
        <v>4</v>
      </c>
      <c r="AK453" s="33">
        <f t="shared" ref="AK453:AK486" si="30">IF(AND(AC453&gt;=0,AC453&lt;=1),2,IF(AND(AC453&gt;1,AC453&lt;=5),3,IF(AND(AC453&gt;5,AC453&lt;=10),4,IF(OR(AC453&gt;10,AC453=""),5,""))))</f>
        <v>5</v>
      </c>
      <c r="AL453" s="33">
        <f>VLOOKUP(AA453,Library!T:U,2,0)</f>
        <v>1</v>
      </c>
      <c r="AM453" s="34">
        <f t="shared" ref="AM453:AM486" si="31">AE453*0.35+AF453*0.25+AJ453*0.25+AK453*0.1+AL453*0.05</f>
        <v>4.05</v>
      </c>
      <c r="AN453" s="33">
        <f t="shared" ref="AN453:AN486" si="32">IF(AND(AM453&gt;=1,AM453&lt;=1.45),1,IF(AND(AM453&gt;1.45,AM453&lt;=2.1),2,IF(AND(AM453&gt;2.1,AM453&lt;=2.95),3,IF(AND(AM453&gt;2.95,AM453&lt;=3.65),4,IF(AND(AM453&gt;3.65,AM453&lt;=5),5,"")))))</f>
        <v>5</v>
      </c>
      <c r="AO453" s="28" t="s">
        <v>3445</v>
      </c>
      <c r="AP453" s="25" t="s">
        <v>128</v>
      </c>
      <c r="AQ453" s="28" t="s">
        <v>3464</v>
      </c>
      <c r="AR453" s="28" t="s">
        <v>3465</v>
      </c>
      <c r="AS453" s="28" t="s">
        <v>1086</v>
      </c>
      <c r="AT453" s="23" t="s">
        <v>482</v>
      </c>
      <c r="AU453" s="23" t="s">
        <v>130</v>
      </c>
      <c r="AV453" s="25" t="s">
        <v>128</v>
      </c>
      <c r="AW453" s="25" t="s">
        <v>109</v>
      </c>
      <c r="AX453" s="25" t="s">
        <v>128</v>
      </c>
      <c r="AY453" s="25" t="s">
        <v>128</v>
      </c>
      <c r="AZ453" s="25" t="s">
        <v>128</v>
      </c>
      <c r="BA453" s="25" t="s">
        <v>109</v>
      </c>
      <c r="BB453" s="25" t="s">
        <v>128</v>
      </c>
      <c r="BC453" s="25" t="s">
        <v>109</v>
      </c>
      <c r="BD453" s="25" t="s">
        <v>109</v>
      </c>
      <c r="BE453" s="25" t="s">
        <v>109</v>
      </c>
      <c r="BF453" s="25" t="s">
        <v>109</v>
      </c>
      <c r="BG453" s="25" t="s">
        <v>128</v>
      </c>
      <c r="BH453" s="25" t="s">
        <v>113</v>
      </c>
      <c r="BI453" s="23" t="s">
        <v>128</v>
      </c>
      <c r="BJ453" t="s">
        <v>1277</v>
      </c>
      <c r="BK453" s="23" t="s">
        <v>1087</v>
      </c>
      <c r="BL453" s="23"/>
    </row>
    <row r="454" spans="1:64" ht="15">
      <c r="A454" s="28">
        <v>643</v>
      </c>
      <c r="B454" s="23" t="s">
        <v>1088</v>
      </c>
      <c r="C454" s="28" t="s">
        <v>1830</v>
      </c>
      <c r="D454" s="27" t="s">
        <v>1086</v>
      </c>
      <c r="E454" s="42">
        <v>4</v>
      </c>
      <c r="F454" s="25" t="s">
        <v>109</v>
      </c>
      <c r="G454" s="25" t="s">
        <v>109</v>
      </c>
      <c r="H454" s="25" t="s">
        <v>128</v>
      </c>
      <c r="I454" s="29" t="s">
        <v>2544</v>
      </c>
      <c r="J454" s="43" t="s">
        <v>1905</v>
      </c>
      <c r="K454" s="27" t="s">
        <v>25</v>
      </c>
      <c r="L454" s="29">
        <v>106.511</v>
      </c>
      <c r="M454" s="29">
        <v>106.613</v>
      </c>
      <c r="N454" s="29">
        <v>4.9131764575903514</v>
      </c>
      <c r="O454" s="30">
        <v>5.9589999999999996</v>
      </c>
      <c r="P454" s="27" t="s">
        <v>126</v>
      </c>
      <c r="Q454" s="31">
        <v>2</v>
      </c>
      <c r="R454" s="25" t="s">
        <v>2893</v>
      </c>
      <c r="S454" s="25" t="s">
        <v>109</v>
      </c>
      <c r="T454" s="25" t="s">
        <v>2712</v>
      </c>
      <c r="U454" s="25" t="s">
        <v>128</v>
      </c>
      <c r="V454" s="23" t="s">
        <v>1215</v>
      </c>
      <c r="W454" s="23" t="s">
        <v>1212</v>
      </c>
      <c r="X454" s="23" t="s">
        <v>76</v>
      </c>
      <c r="Y454" s="23" t="s">
        <v>1301</v>
      </c>
      <c r="Z454" s="23" t="s">
        <v>113</v>
      </c>
      <c r="AA454" s="23" t="s">
        <v>107</v>
      </c>
      <c r="AB454" s="23" t="s">
        <v>2972</v>
      </c>
      <c r="AC454" s="25">
        <v>7.9479452054794519</v>
      </c>
      <c r="AD454" s="32">
        <v>2250000000</v>
      </c>
      <c r="AE454" s="33">
        <f>VLOOKUP(J454,Library!A:B,2,0)</f>
        <v>3</v>
      </c>
      <c r="AF454" s="33">
        <f>VLOOKUP(J454,Library!A:G,7,0)</f>
        <v>3</v>
      </c>
      <c r="AG454" s="28">
        <f>VLOOKUP(V454,Library!W:X,2,0)</f>
        <v>3</v>
      </c>
      <c r="AH454" s="28">
        <f>VLOOKUP(W454,Library!Y:Z,2,0)</f>
        <v>3</v>
      </c>
      <c r="AI454" s="28">
        <f>VLOOKUP(X454,Library!AA:AB,2,0)</f>
        <v>3</v>
      </c>
      <c r="AJ454" s="33">
        <f>IF(MAX(AG454,AH454,AI454)=0,VLOOKUP(I454,Library!$J:$P,7,0),MAX(AG454,AH454,AI454))</f>
        <v>3</v>
      </c>
      <c r="AK454" s="33">
        <f t="shared" si="30"/>
        <v>4</v>
      </c>
      <c r="AL454" s="33">
        <f>VLOOKUP(AA454,Library!T:U,2,0)</f>
        <v>1</v>
      </c>
      <c r="AM454" s="34">
        <f t="shared" si="31"/>
        <v>2.9999999999999996</v>
      </c>
      <c r="AN454" s="33">
        <f t="shared" si="32"/>
        <v>4</v>
      </c>
      <c r="AO454" s="28" t="s">
        <v>3445</v>
      </c>
      <c r="AP454" s="25" t="s">
        <v>128</v>
      </c>
      <c r="AQ454" s="28" t="s">
        <v>3464</v>
      </c>
      <c r="AR454" s="28" t="s">
        <v>3465</v>
      </c>
      <c r="AS454" s="28" t="s">
        <v>1086</v>
      </c>
      <c r="AT454" s="23" t="s">
        <v>2712</v>
      </c>
      <c r="AU454" s="23" t="s">
        <v>35</v>
      </c>
      <c r="AV454" s="25" t="s">
        <v>128</v>
      </c>
      <c r="AW454" s="25" t="s">
        <v>128</v>
      </c>
      <c r="AX454" s="25" t="s">
        <v>128</v>
      </c>
      <c r="AY454" s="25" t="s">
        <v>128</v>
      </c>
      <c r="AZ454" s="25" t="s">
        <v>128</v>
      </c>
      <c r="BA454" s="25" t="s">
        <v>109</v>
      </c>
      <c r="BB454" s="25" t="s">
        <v>128</v>
      </c>
      <c r="BC454" s="25" t="s">
        <v>128</v>
      </c>
      <c r="BD454" s="25" t="s">
        <v>128</v>
      </c>
      <c r="BE454" s="25" t="s">
        <v>128</v>
      </c>
      <c r="BF454" s="25" t="s">
        <v>109</v>
      </c>
      <c r="BG454" s="25" t="s">
        <v>128</v>
      </c>
      <c r="BH454" s="25" t="s">
        <v>113</v>
      </c>
      <c r="BI454" s="23" t="s">
        <v>128</v>
      </c>
      <c r="BJ454" t="s">
        <v>1277</v>
      </c>
      <c r="BK454" s="23" t="s">
        <v>1088</v>
      </c>
      <c r="BL454" s="23"/>
    </row>
    <row r="455" spans="1:64" ht="15">
      <c r="A455" s="28">
        <v>644</v>
      </c>
      <c r="B455" s="23" t="s">
        <v>1089</v>
      </c>
      <c r="C455" s="28" t="s">
        <v>1831</v>
      </c>
      <c r="D455" s="27" t="s">
        <v>1090</v>
      </c>
      <c r="E455" s="42">
        <v>4</v>
      </c>
      <c r="F455" s="25" t="s">
        <v>128</v>
      </c>
      <c r="G455" s="25" t="s">
        <v>109</v>
      </c>
      <c r="H455" s="25" t="s">
        <v>128</v>
      </c>
      <c r="I455" s="29" t="s">
        <v>2545</v>
      </c>
      <c r="J455" s="43" t="s">
        <v>1376</v>
      </c>
      <c r="K455" s="27" t="s">
        <v>24</v>
      </c>
      <c r="L455" s="29">
        <v>99.968000000000004</v>
      </c>
      <c r="M455" s="29">
        <v>100.154</v>
      </c>
      <c r="N455" s="29">
        <v>5.0038681537660183</v>
      </c>
      <c r="O455" s="30">
        <v>5.25</v>
      </c>
      <c r="P455" s="27" t="s">
        <v>106</v>
      </c>
      <c r="Q455" s="31">
        <v>2</v>
      </c>
      <c r="R455" s="25" t="s">
        <v>4446</v>
      </c>
      <c r="S455" s="25" t="s">
        <v>128</v>
      </c>
      <c r="T455" s="25" t="s">
        <v>4374</v>
      </c>
      <c r="U455" s="25" t="s">
        <v>128</v>
      </c>
      <c r="V455" s="23" t="s">
        <v>1228</v>
      </c>
      <c r="W455" s="23" t="s">
        <v>1231</v>
      </c>
      <c r="X455" s="23" t="s">
        <v>8</v>
      </c>
      <c r="Y455" s="23" t="s">
        <v>1301</v>
      </c>
      <c r="Z455" s="23" t="s">
        <v>1291</v>
      </c>
      <c r="AA455" s="23" t="s">
        <v>107</v>
      </c>
      <c r="AB455" s="23" t="s">
        <v>2973</v>
      </c>
      <c r="AC455" s="25">
        <v>0.67397260273972603</v>
      </c>
      <c r="AD455" s="32">
        <v>750000000</v>
      </c>
      <c r="AE455" s="33">
        <f>VLOOKUP(J455,Library!A:B,2,0)</f>
        <v>3</v>
      </c>
      <c r="AF455" s="33">
        <f>VLOOKUP(J455,Library!A:G,7,0)</f>
        <v>3</v>
      </c>
      <c r="AG455" s="28">
        <f>VLOOKUP(V455,Library!W:X,2,0)</f>
        <v>4</v>
      </c>
      <c r="AH455" s="28">
        <f>VLOOKUP(W455,Library!Y:Z,2,0)</f>
        <v>5</v>
      </c>
      <c r="AI455" s="28" t="str">
        <f>VLOOKUP(X455,Library!AA:AB,2,0)</f>
        <v>N/A</v>
      </c>
      <c r="AJ455" s="33">
        <f>IF(MAX(AG455,AH455,AI455)=0,VLOOKUP(I455,Library!$J:$P,7,0),MAX(AG455,AH455,AI455))</f>
        <v>5</v>
      </c>
      <c r="AK455" s="33">
        <f t="shared" si="30"/>
        <v>2</v>
      </c>
      <c r="AL455" s="33">
        <f>VLOOKUP(AA455,Library!T:U,2,0)</f>
        <v>1</v>
      </c>
      <c r="AM455" s="34">
        <f t="shared" si="31"/>
        <v>3.3</v>
      </c>
      <c r="AN455" s="33">
        <f t="shared" si="32"/>
        <v>4</v>
      </c>
      <c r="AO455" s="28" t="s">
        <v>136</v>
      </c>
      <c r="AP455" s="25" t="s">
        <v>128</v>
      </c>
      <c r="AQ455" s="28" t="s">
        <v>3466</v>
      </c>
      <c r="AR455" s="28" t="s">
        <v>3467</v>
      </c>
      <c r="AS455" s="28" t="s">
        <v>2368</v>
      </c>
      <c r="AT455" s="23" t="s">
        <v>113</v>
      </c>
      <c r="AU455" s="23" t="s">
        <v>114</v>
      </c>
      <c r="AV455" s="25" t="s">
        <v>128</v>
      </c>
      <c r="AW455" s="25" t="s">
        <v>128</v>
      </c>
      <c r="AX455" s="25" t="s">
        <v>128</v>
      </c>
      <c r="AY455" s="25" t="s">
        <v>128</v>
      </c>
      <c r="AZ455" s="25" t="s">
        <v>128</v>
      </c>
      <c r="BA455" s="25" t="s">
        <v>128</v>
      </c>
      <c r="BB455" s="25" t="s">
        <v>128</v>
      </c>
      <c r="BC455" s="25" t="s">
        <v>128</v>
      </c>
      <c r="BD455" s="25" t="s">
        <v>128</v>
      </c>
      <c r="BE455" s="25" t="s">
        <v>128</v>
      </c>
      <c r="BF455" s="25" t="s">
        <v>128</v>
      </c>
      <c r="BG455" s="25" t="s">
        <v>109</v>
      </c>
      <c r="BH455" s="25" t="s">
        <v>113</v>
      </c>
      <c r="BI455" s="23" t="s">
        <v>128</v>
      </c>
      <c r="BJ455" t="s">
        <v>1321</v>
      </c>
      <c r="BK455" s="23" t="s">
        <v>1089</v>
      </c>
      <c r="BL455" s="23"/>
    </row>
    <row r="456" spans="1:64" ht="15">
      <c r="A456" s="28">
        <v>645</v>
      </c>
      <c r="B456" s="23" t="s">
        <v>1091</v>
      </c>
      <c r="C456" s="28" t="s">
        <v>1832</v>
      </c>
      <c r="D456" s="27" t="s">
        <v>916</v>
      </c>
      <c r="E456" s="42">
        <v>4</v>
      </c>
      <c r="F456" s="25" t="s">
        <v>109</v>
      </c>
      <c r="G456" s="25" t="s">
        <v>109</v>
      </c>
      <c r="H456" s="25" t="s">
        <v>128</v>
      </c>
      <c r="I456" s="29" t="s">
        <v>2500</v>
      </c>
      <c r="J456" s="43" t="s">
        <v>3638</v>
      </c>
      <c r="K456" s="27" t="s">
        <v>24</v>
      </c>
      <c r="L456" s="29">
        <v>105.381</v>
      </c>
      <c r="M456" s="29">
        <v>105.54</v>
      </c>
      <c r="N456" s="29">
        <v>8.2539521262072792</v>
      </c>
      <c r="O456" s="30">
        <v>7</v>
      </c>
      <c r="P456" s="27" t="s">
        <v>126</v>
      </c>
      <c r="Q456" s="31">
        <v>2</v>
      </c>
      <c r="R456" s="25" t="s">
        <v>4422</v>
      </c>
      <c r="S456" s="25" t="s">
        <v>109</v>
      </c>
      <c r="T456" s="25" t="s">
        <v>3468</v>
      </c>
      <c r="U456" s="25" t="s">
        <v>128</v>
      </c>
      <c r="V456" s="23" t="s">
        <v>1230</v>
      </c>
      <c r="W456" s="23" t="s">
        <v>1231</v>
      </c>
      <c r="X456" s="23" t="s">
        <v>1230</v>
      </c>
      <c r="Y456" s="23" t="s">
        <v>1344</v>
      </c>
      <c r="Z456" s="23" t="s">
        <v>113</v>
      </c>
      <c r="AA456" s="23" t="s">
        <v>107</v>
      </c>
      <c r="AB456" s="23" t="s">
        <v>2974</v>
      </c>
      <c r="AC456" s="25">
        <v>53.202739726027396</v>
      </c>
      <c r="AD456" s="32">
        <v>2000000000</v>
      </c>
      <c r="AE456" s="33">
        <f>VLOOKUP(J456,Library!A:B,2,0)</f>
        <v>3</v>
      </c>
      <c r="AF456" s="33">
        <f>VLOOKUP(J456,Library!A:G,7,0)</f>
        <v>3</v>
      </c>
      <c r="AG456" s="28">
        <f>VLOOKUP(V456,Library!W:X,2,0)</f>
        <v>5</v>
      </c>
      <c r="AH456" s="28">
        <f>VLOOKUP(W456,Library!Y:Z,2,0)</f>
        <v>5</v>
      </c>
      <c r="AI456" s="28">
        <f>VLOOKUP(X456,Library!AA:AB,2,0)</f>
        <v>5</v>
      </c>
      <c r="AJ456" s="33">
        <f>IF(MAX(AG456,AH456,AI456)=0,VLOOKUP(I456,Library!$J:$P,7,0),MAX(AG456,AH456,AI456))</f>
        <v>5</v>
      </c>
      <c r="AK456" s="33">
        <f t="shared" si="30"/>
        <v>5</v>
      </c>
      <c r="AL456" s="33">
        <f>VLOOKUP(AA456,Library!T:U,2,0)</f>
        <v>1</v>
      </c>
      <c r="AM456" s="34">
        <f t="shared" si="31"/>
        <v>3.5999999999999996</v>
      </c>
      <c r="AN456" s="33">
        <f t="shared" si="32"/>
        <v>4</v>
      </c>
      <c r="AO456" s="28" t="s">
        <v>136</v>
      </c>
      <c r="AP456" s="25" t="s">
        <v>128</v>
      </c>
      <c r="AQ456" s="28" t="s">
        <v>3322</v>
      </c>
      <c r="AR456" s="28" t="s">
        <v>3323</v>
      </c>
      <c r="AS456" s="28" t="s">
        <v>916</v>
      </c>
      <c r="AT456" s="23" t="s">
        <v>3468</v>
      </c>
      <c r="AU456" s="23" t="s">
        <v>35</v>
      </c>
      <c r="AV456" s="25" t="s">
        <v>128</v>
      </c>
      <c r="AW456" s="25" t="s">
        <v>109</v>
      </c>
      <c r="AX456" s="25" t="s">
        <v>128</v>
      </c>
      <c r="AY456" s="25" t="s">
        <v>128</v>
      </c>
      <c r="AZ456" s="25" t="s">
        <v>128</v>
      </c>
      <c r="BA456" s="25" t="s">
        <v>109</v>
      </c>
      <c r="BB456" s="25" t="s">
        <v>109</v>
      </c>
      <c r="BC456" s="25" t="s">
        <v>109</v>
      </c>
      <c r="BD456" s="25" t="s">
        <v>128</v>
      </c>
      <c r="BE456" s="25" t="s">
        <v>128</v>
      </c>
      <c r="BF456" s="25" t="s">
        <v>128</v>
      </c>
      <c r="BG456" s="25" t="s">
        <v>128</v>
      </c>
      <c r="BH456" s="25" t="s">
        <v>113</v>
      </c>
      <c r="BI456" s="23" t="s">
        <v>128</v>
      </c>
      <c r="BJ456" t="s">
        <v>1340</v>
      </c>
      <c r="BK456" s="23" t="s">
        <v>1091</v>
      </c>
      <c r="BL456" s="23"/>
    </row>
    <row r="457" spans="1:64" ht="15">
      <c r="A457" s="28">
        <v>646</v>
      </c>
      <c r="B457" s="23" t="s">
        <v>1092</v>
      </c>
      <c r="C457" s="28" t="s">
        <v>1833</v>
      </c>
      <c r="D457" s="27" t="s">
        <v>1093</v>
      </c>
      <c r="E457" s="42">
        <v>4</v>
      </c>
      <c r="F457" s="25" t="s">
        <v>109</v>
      </c>
      <c r="G457" s="25" t="s">
        <v>109</v>
      </c>
      <c r="H457" s="25" t="s">
        <v>128</v>
      </c>
      <c r="I457" s="29" t="s">
        <v>2546</v>
      </c>
      <c r="J457" s="43" t="s">
        <v>1376</v>
      </c>
      <c r="K457" s="27" t="s">
        <v>24</v>
      </c>
      <c r="L457" s="29">
        <v>99.995000000000005</v>
      </c>
      <c r="M457" s="29">
        <v>100.081</v>
      </c>
      <c r="N457" s="29">
        <v>-9.6092123313347511</v>
      </c>
      <c r="O457" s="30">
        <v>4.75</v>
      </c>
      <c r="P457" s="27" t="s">
        <v>106</v>
      </c>
      <c r="Q457" s="31">
        <v>2</v>
      </c>
      <c r="R457" s="25" t="s">
        <v>2975</v>
      </c>
      <c r="S457" s="25" t="s">
        <v>109</v>
      </c>
      <c r="T457" s="25" t="s">
        <v>3400</v>
      </c>
      <c r="U457" s="25" t="s">
        <v>128</v>
      </c>
      <c r="V457" s="23" t="s">
        <v>1232</v>
      </c>
      <c r="W457" s="23" t="s">
        <v>1235</v>
      </c>
      <c r="X457" s="23" t="s">
        <v>1230</v>
      </c>
      <c r="Y457" s="23" t="s">
        <v>1301</v>
      </c>
      <c r="Z457" s="23" t="s">
        <v>1291</v>
      </c>
      <c r="AA457" s="23" t="s">
        <v>107</v>
      </c>
      <c r="AB457" s="23" t="s">
        <v>2975</v>
      </c>
      <c r="AC457" s="25">
        <v>3.5616438356164383E-2</v>
      </c>
      <c r="AD457" s="32">
        <v>2300000000</v>
      </c>
      <c r="AE457" s="33">
        <f>VLOOKUP(J457,Library!A:B,2,0)</f>
        <v>3</v>
      </c>
      <c r="AF457" s="33">
        <f>VLOOKUP(J457,Library!A:G,7,0)</f>
        <v>3</v>
      </c>
      <c r="AG457" s="28">
        <f>VLOOKUP(V457,Library!W:X,2,0)</f>
        <v>5</v>
      </c>
      <c r="AH457" s="28">
        <f>VLOOKUP(W457,Library!Y:Z,2,0)</f>
        <v>5</v>
      </c>
      <c r="AI457" s="28">
        <f>VLOOKUP(X457,Library!AA:AB,2,0)</f>
        <v>5</v>
      </c>
      <c r="AJ457" s="33">
        <f>IF(MAX(AG457,AH457,AI457)=0,VLOOKUP(I457,Library!$J:$P,7,0),MAX(AG457,AH457,AI457))</f>
        <v>5</v>
      </c>
      <c r="AK457" s="33">
        <f t="shared" si="30"/>
        <v>2</v>
      </c>
      <c r="AL457" s="33">
        <f>VLOOKUP(AA457,Library!T:U,2,0)</f>
        <v>1</v>
      </c>
      <c r="AM457" s="34">
        <f t="shared" si="31"/>
        <v>3.3</v>
      </c>
      <c r="AN457" s="33">
        <f t="shared" si="32"/>
        <v>4</v>
      </c>
      <c r="AO457" s="28" t="s">
        <v>136</v>
      </c>
      <c r="AP457" s="25" t="s">
        <v>128</v>
      </c>
      <c r="AQ457" s="28" t="s">
        <v>3469</v>
      </c>
      <c r="AR457" s="28" t="s">
        <v>3470</v>
      </c>
      <c r="AS457" s="28" t="s">
        <v>1093</v>
      </c>
      <c r="AT457" s="23" t="s">
        <v>3471</v>
      </c>
      <c r="AU457" s="23" t="s">
        <v>35</v>
      </c>
      <c r="AV457" s="25" t="s">
        <v>128</v>
      </c>
      <c r="AW457" s="25" t="s">
        <v>128</v>
      </c>
      <c r="AX457" s="25" t="s">
        <v>128</v>
      </c>
      <c r="AY457" s="25" t="s">
        <v>128</v>
      </c>
      <c r="AZ457" s="25" t="s">
        <v>128</v>
      </c>
      <c r="BA457" s="25" t="s">
        <v>128</v>
      </c>
      <c r="BB457" s="25" t="s">
        <v>128</v>
      </c>
      <c r="BC457" s="25" t="s">
        <v>128</v>
      </c>
      <c r="BD457" s="25" t="s">
        <v>128</v>
      </c>
      <c r="BE457" s="25" t="s">
        <v>128</v>
      </c>
      <c r="BF457" s="25" t="s">
        <v>128</v>
      </c>
      <c r="BG457" s="25" t="s">
        <v>109</v>
      </c>
      <c r="BH457" s="25" t="s">
        <v>113</v>
      </c>
      <c r="BI457" s="23" t="s">
        <v>128</v>
      </c>
      <c r="BJ457" t="s">
        <v>4365</v>
      </c>
      <c r="BK457" s="23" t="s">
        <v>1092</v>
      </c>
      <c r="BL457" s="23"/>
    </row>
    <row r="458" spans="1:64" ht="15">
      <c r="A458" s="28">
        <v>647</v>
      </c>
      <c r="B458" s="23" t="s">
        <v>1094</v>
      </c>
      <c r="C458" s="28" t="s">
        <v>1834</v>
      </c>
      <c r="D458" s="27" t="s">
        <v>1903</v>
      </c>
      <c r="E458" s="42">
        <v>2</v>
      </c>
      <c r="F458" s="25" t="s">
        <v>128</v>
      </c>
      <c r="G458" s="25" t="s">
        <v>128</v>
      </c>
      <c r="H458" s="25" t="s">
        <v>128</v>
      </c>
      <c r="I458" s="29" t="s">
        <v>2547</v>
      </c>
      <c r="J458" s="43" t="s">
        <v>10</v>
      </c>
      <c r="K458" s="27" t="s">
        <v>21</v>
      </c>
      <c r="L458" s="29">
        <v>98.534999999999997</v>
      </c>
      <c r="M458" s="29">
        <v>98.596000000000004</v>
      </c>
      <c r="N458" s="29">
        <v>4.1739758232407427</v>
      </c>
      <c r="O458" s="30">
        <v>1.6180000000000001</v>
      </c>
      <c r="P458" s="27" t="s">
        <v>106</v>
      </c>
      <c r="Q458" s="31">
        <v>2</v>
      </c>
      <c r="R458" s="25" t="s">
        <v>4402</v>
      </c>
      <c r="S458" s="25" t="s">
        <v>128</v>
      </c>
      <c r="T458" s="25" t="s">
        <v>4374</v>
      </c>
      <c r="U458" s="25" t="s">
        <v>128</v>
      </c>
      <c r="V458" s="23" t="s">
        <v>8</v>
      </c>
      <c r="W458" s="23" t="s">
        <v>1216</v>
      </c>
      <c r="X458" s="23" t="s">
        <v>76</v>
      </c>
      <c r="Y458" s="23" t="s">
        <v>1301</v>
      </c>
      <c r="Z458" s="23" t="s">
        <v>1276</v>
      </c>
      <c r="AA458" s="23" t="s">
        <v>107</v>
      </c>
      <c r="AB458" s="23" t="s">
        <v>2976</v>
      </c>
      <c r="AC458" s="25">
        <v>0.56164383561643838</v>
      </c>
      <c r="AD458" s="32">
        <v>400000000</v>
      </c>
      <c r="AE458" s="33">
        <f>VLOOKUP(J458,Library!A:B,2,0)</f>
        <v>1</v>
      </c>
      <c r="AF458" s="33">
        <f>VLOOKUP(J458,Library!A:G,7,0)</f>
        <v>3</v>
      </c>
      <c r="AG458" s="28" t="str">
        <f>VLOOKUP(V458,Library!W:X,2,0)</f>
        <v>N/A</v>
      </c>
      <c r="AH458" s="28">
        <f>VLOOKUP(W458,Library!Y:Z,2,0)</f>
        <v>3</v>
      </c>
      <c r="AI458" s="28">
        <f>VLOOKUP(X458,Library!AA:AB,2,0)</f>
        <v>3</v>
      </c>
      <c r="AJ458" s="33">
        <f>IF(MAX(AG458,AH458,AI458)=0,VLOOKUP(I458,Library!$J:$P,7,0),MAX(AG458,AH458,AI458))</f>
        <v>3</v>
      </c>
      <c r="AK458" s="33">
        <f t="shared" si="30"/>
        <v>2</v>
      </c>
      <c r="AL458" s="33">
        <f>VLOOKUP(AA458,Library!T:U,2,0)</f>
        <v>1</v>
      </c>
      <c r="AM458" s="34">
        <f t="shared" si="31"/>
        <v>2.1</v>
      </c>
      <c r="AN458" s="33">
        <f t="shared" si="32"/>
        <v>2</v>
      </c>
      <c r="AO458" s="28" t="s">
        <v>127</v>
      </c>
      <c r="AP458" s="25" t="s">
        <v>128</v>
      </c>
      <c r="AQ458" s="28" t="s">
        <v>3472</v>
      </c>
      <c r="AR458" s="28" t="s">
        <v>3473</v>
      </c>
      <c r="AS458" s="28" t="s">
        <v>2369</v>
      </c>
      <c r="AT458" s="23" t="s">
        <v>113</v>
      </c>
      <c r="AU458" s="23" t="s">
        <v>114</v>
      </c>
      <c r="AV458" s="25" t="s">
        <v>128</v>
      </c>
      <c r="AW458" s="25" t="s">
        <v>128</v>
      </c>
      <c r="AX458" s="25" t="s">
        <v>128</v>
      </c>
      <c r="AY458" s="25" t="s">
        <v>128</v>
      </c>
      <c r="AZ458" s="25" t="s">
        <v>128</v>
      </c>
      <c r="BA458" s="25" t="s">
        <v>128</v>
      </c>
      <c r="BB458" s="25" t="s">
        <v>128</v>
      </c>
      <c r="BC458" s="25" t="s">
        <v>128</v>
      </c>
      <c r="BD458" s="25" t="s">
        <v>128</v>
      </c>
      <c r="BE458" s="25" t="s">
        <v>128</v>
      </c>
      <c r="BF458" s="25" t="s">
        <v>128</v>
      </c>
      <c r="BG458" s="25" t="s">
        <v>128</v>
      </c>
      <c r="BH458" s="25" t="s">
        <v>113</v>
      </c>
      <c r="BI458" s="23" t="s">
        <v>128</v>
      </c>
      <c r="BJ458" t="s">
        <v>1292</v>
      </c>
      <c r="BK458" s="23" t="s">
        <v>1094</v>
      </c>
      <c r="BL458" s="23"/>
    </row>
    <row r="459" spans="1:64" ht="16.5" customHeight="1">
      <c r="A459" s="28">
        <v>653</v>
      </c>
      <c r="B459" s="23" t="s">
        <v>1095</v>
      </c>
      <c r="C459" s="28" t="s">
        <v>1835</v>
      </c>
      <c r="D459" s="27" t="s">
        <v>766</v>
      </c>
      <c r="E459" s="42">
        <v>2</v>
      </c>
      <c r="F459" s="25" t="s">
        <v>128</v>
      </c>
      <c r="G459" s="25" t="s">
        <v>128</v>
      </c>
      <c r="H459" s="25" t="s">
        <v>128</v>
      </c>
      <c r="I459" s="29" t="s">
        <v>2435</v>
      </c>
      <c r="J459" s="43" t="s">
        <v>10</v>
      </c>
      <c r="K459" s="27" t="s">
        <v>20</v>
      </c>
      <c r="L459" s="29">
        <v>98.373000000000005</v>
      </c>
      <c r="M459" s="29">
        <v>98.394999999999996</v>
      </c>
      <c r="N459" s="29">
        <v>3.9001396019795993</v>
      </c>
      <c r="O459" s="30">
        <v>1.75</v>
      </c>
      <c r="P459" s="27" t="s">
        <v>106</v>
      </c>
      <c r="Q459" s="31">
        <v>2</v>
      </c>
      <c r="R459" s="25" t="s">
        <v>4377</v>
      </c>
      <c r="S459" s="25" t="s">
        <v>128</v>
      </c>
      <c r="T459" s="25" t="s">
        <v>4374</v>
      </c>
      <c r="U459" s="25" t="s">
        <v>128</v>
      </c>
      <c r="V459" s="23" t="s">
        <v>8</v>
      </c>
      <c r="W459" s="23" t="s">
        <v>1210</v>
      </c>
      <c r="X459" s="23" t="s">
        <v>76</v>
      </c>
      <c r="Y459" s="23" t="s">
        <v>1301</v>
      </c>
      <c r="Z459" s="23" t="s">
        <v>1276</v>
      </c>
      <c r="AA459" s="23" t="s">
        <v>107</v>
      </c>
      <c r="AB459" s="23" t="s">
        <v>2977</v>
      </c>
      <c r="AC459" s="25">
        <v>0.76712328767123283</v>
      </c>
      <c r="AD459" s="32">
        <v>600000000</v>
      </c>
      <c r="AE459" s="33">
        <f>VLOOKUP(J459,Library!A:B,2,0)</f>
        <v>1</v>
      </c>
      <c r="AF459" s="33">
        <f>VLOOKUP(J459,Library!A:G,7,0)</f>
        <v>3</v>
      </c>
      <c r="AG459" s="28" t="str">
        <f>VLOOKUP(V459,Library!W:X,2,0)</f>
        <v>N/A</v>
      </c>
      <c r="AH459" s="28">
        <f>VLOOKUP(W459,Library!Y:Z,2,0)</f>
        <v>3</v>
      </c>
      <c r="AI459" s="28">
        <f>VLOOKUP(X459,Library!AA:AB,2,0)</f>
        <v>3</v>
      </c>
      <c r="AJ459" s="33">
        <f>IF(MAX(AG459,AH459,AI459)=0,VLOOKUP(I459,Library!$J:$P,7,0),MAX(AG459,AH459,AI459))</f>
        <v>3</v>
      </c>
      <c r="AK459" s="33">
        <f t="shared" si="30"/>
        <v>2</v>
      </c>
      <c r="AL459" s="33">
        <f>VLOOKUP(AA459,Library!T:U,2,0)</f>
        <v>1</v>
      </c>
      <c r="AM459" s="34">
        <f t="shared" si="31"/>
        <v>2.1</v>
      </c>
      <c r="AN459" s="33">
        <f t="shared" si="32"/>
        <v>2</v>
      </c>
      <c r="AO459" s="28" t="s">
        <v>127</v>
      </c>
      <c r="AP459" s="25" t="s">
        <v>128</v>
      </c>
      <c r="AQ459" s="28" t="s">
        <v>110</v>
      </c>
      <c r="AR459" s="28" t="s">
        <v>3184</v>
      </c>
      <c r="AS459" s="28" t="s">
        <v>2299</v>
      </c>
      <c r="AT459" s="23" t="s">
        <v>113</v>
      </c>
      <c r="AU459" s="23" t="s">
        <v>114</v>
      </c>
      <c r="AV459" s="25" t="s">
        <v>128</v>
      </c>
      <c r="AW459" s="25" t="s">
        <v>128</v>
      </c>
      <c r="AX459" s="25" t="s">
        <v>128</v>
      </c>
      <c r="AY459" s="25" t="s">
        <v>128</v>
      </c>
      <c r="AZ459" s="25" t="s">
        <v>128</v>
      </c>
      <c r="BA459" s="25" t="s">
        <v>128</v>
      </c>
      <c r="BB459" s="25" t="s">
        <v>128</v>
      </c>
      <c r="BC459" s="25" t="s">
        <v>128</v>
      </c>
      <c r="BD459" s="25" t="s">
        <v>128</v>
      </c>
      <c r="BE459" s="25" t="s">
        <v>128</v>
      </c>
      <c r="BF459" s="25" t="s">
        <v>128</v>
      </c>
      <c r="BG459" s="25" t="s">
        <v>128</v>
      </c>
      <c r="BH459" s="25" t="s">
        <v>113</v>
      </c>
      <c r="BI459" s="23" t="s">
        <v>128</v>
      </c>
      <c r="BJ459" t="s">
        <v>1277</v>
      </c>
      <c r="BK459" s="23" t="s">
        <v>1095</v>
      </c>
      <c r="BL459" s="23"/>
    </row>
    <row r="460" spans="1:64" ht="15">
      <c r="A460" s="28">
        <v>659</v>
      </c>
      <c r="B460" s="23" t="s">
        <v>1096</v>
      </c>
      <c r="C460" s="28" t="s">
        <v>1836</v>
      </c>
      <c r="D460" s="27" t="s">
        <v>762</v>
      </c>
      <c r="E460" s="42">
        <v>3</v>
      </c>
      <c r="F460" s="25" t="s">
        <v>128</v>
      </c>
      <c r="G460" s="25" t="s">
        <v>128</v>
      </c>
      <c r="H460" s="25" t="s">
        <v>128</v>
      </c>
      <c r="I460" s="29" t="s">
        <v>2436</v>
      </c>
      <c r="J460" s="43" t="s">
        <v>10</v>
      </c>
      <c r="K460" s="27" t="s">
        <v>20</v>
      </c>
      <c r="L460" s="29">
        <v>98.477000000000004</v>
      </c>
      <c r="M460" s="29">
        <v>98.528999999999996</v>
      </c>
      <c r="N460" s="29">
        <v>3.8089260445398416</v>
      </c>
      <c r="O460" s="30">
        <v>2.375</v>
      </c>
      <c r="P460" s="27" t="s">
        <v>106</v>
      </c>
      <c r="Q460" s="31">
        <v>2</v>
      </c>
      <c r="R460" s="25" t="s">
        <v>4388</v>
      </c>
      <c r="S460" s="25" t="s">
        <v>128</v>
      </c>
      <c r="T460" s="25" t="s">
        <v>4374</v>
      </c>
      <c r="U460" s="25" t="s">
        <v>128</v>
      </c>
      <c r="V460" s="23" t="s">
        <v>76</v>
      </c>
      <c r="W460" s="23" t="s">
        <v>1210</v>
      </c>
      <c r="X460" s="23" t="s">
        <v>76</v>
      </c>
      <c r="Y460" s="23" t="s">
        <v>1301</v>
      </c>
      <c r="Z460" s="23" t="s">
        <v>113</v>
      </c>
      <c r="AA460" s="23" t="s">
        <v>107</v>
      </c>
      <c r="AB460" s="23" t="s">
        <v>2648</v>
      </c>
      <c r="AC460" s="25">
        <v>1.0602739726027397</v>
      </c>
      <c r="AD460" s="32">
        <v>450000000</v>
      </c>
      <c r="AE460" s="33">
        <f>VLOOKUP(J460,Library!A:B,2,0)</f>
        <v>1</v>
      </c>
      <c r="AF460" s="33">
        <f>VLOOKUP(J460,Library!A:G,7,0)</f>
        <v>3</v>
      </c>
      <c r="AG460" s="28">
        <f>VLOOKUP(V460,Library!W:X,2,0)</f>
        <v>3</v>
      </c>
      <c r="AH460" s="28">
        <f>VLOOKUP(W460,Library!Y:Z,2,0)</f>
        <v>3</v>
      </c>
      <c r="AI460" s="28">
        <f>VLOOKUP(X460,Library!AA:AB,2,0)</f>
        <v>3</v>
      </c>
      <c r="AJ460" s="33">
        <f>IF(MAX(AG460,AH460,AI460)=0,VLOOKUP(I460,Library!$J:$P,7,0),MAX(AG460,AH460,AI460))</f>
        <v>3</v>
      </c>
      <c r="AK460" s="33">
        <f t="shared" si="30"/>
        <v>3</v>
      </c>
      <c r="AL460" s="33">
        <f>VLOOKUP(AA460,Library!T:U,2,0)</f>
        <v>1</v>
      </c>
      <c r="AM460" s="34">
        <f t="shared" si="31"/>
        <v>2.2000000000000002</v>
      </c>
      <c r="AN460" s="33">
        <f t="shared" si="32"/>
        <v>3</v>
      </c>
      <c r="AO460" s="28" t="s">
        <v>127</v>
      </c>
      <c r="AP460" s="25" t="s">
        <v>128</v>
      </c>
      <c r="AQ460" s="28" t="s">
        <v>110</v>
      </c>
      <c r="AR460" s="28" t="s">
        <v>116</v>
      </c>
      <c r="AS460" s="28" t="s">
        <v>117</v>
      </c>
      <c r="AT460" s="23" t="s">
        <v>113</v>
      </c>
      <c r="AU460" s="23" t="s">
        <v>114</v>
      </c>
      <c r="AV460" s="25" t="s">
        <v>128</v>
      </c>
      <c r="AW460" s="25" t="s">
        <v>128</v>
      </c>
      <c r="AX460" s="25" t="s">
        <v>128</v>
      </c>
      <c r="AY460" s="25" t="s">
        <v>128</v>
      </c>
      <c r="AZ460" s="25" t="s">
        <v>128</v>
      </c>
      <c r="BA460" s="25" t="s">
        <v>128</v>
      </c>
      <c r="BB460" s="25" t="s">
        <v>128</v>
      </c>
      <c r="BC460" s="25" t="s">
        <v>128</v>
      </c>
      <c r="BD460" s="25" t="s">
        <v>128</v>
      </c>
      <c r="BE460" s="25" t="s">
        <v>128</v>
      </c>
      <c r="BF460" s="25" t="s">
        <v>128</v>
      </c>
      <c r="BG460" s="25" t="s">
        <v>128</v>
      </c>
      <c r="BH460" s="25" t="s">
        <v>113</v>
      </c>
      <c r="BI460" s="23" t="s">
        <v>128</v>
      </c>
      <c r="BJ460" t="s">
        <v>1277</v>
      </c>
      <c r="BK460" s="23" t="s">
        <v>1096</v>
      </c>
      <c r="BL460" s="23"/>
    </row>
    <row r="461" spans="1:64" ht="15">
      <c r="A461" s="28">
        <v>662</v>
      </c>
      <c r="B461" s="23" t="s">
        <v>1098</v>
      </c>
      <c r="C461" s="28" t="s">
        <v>1837</v>
      </c>
      <c r="D461" s="27" t="s">
        <v>1097</v>
      </c>
      <c r="E461" s="42">
        <v>3</v>
      </c>
      <c r="F461" s="25" t="s">
        <v>128</v>
      </c>
      <c r="G461" s="25" t="s">
        <v>128</v>
      </c>
      <c r="H461" s="25" t="s">
        <v>128</v>
      </c>
      <c r="I461" s="29" t="s">
        <v>2550</v>
      </c>
      <c r="J461" s="43" t="s">
        <v>10</v>
      </c>
      <c r="K461" s="27" t="s">
        <v>20</v>
      </c>
      <c r="L461" s="29">
        <v>98.950999999999993</v>
      </c>
      <c r="M461" s="29">
        <v>99.028000000000006</v>
      </c>
      <c r="N461" s="29">
        <v>4.0875761826323069</v>
      </c>
      <c r="O461" s="30">
        <v>3.5</v>
      </c>
      <c r="P461" s="27" t="s">
        <v>106</v>
      </c>
      <c r="Q461" s="31">
        <v>2</v>
      </c>
      <c r="R461" s="25" t="s">
        <v>4415</v>
      </c>
      <c r="S461" s="25" t="s">
        <v>128</v>
      </c>
      <c r="T461" s="25" t="s">
        <v>4374</v>
      </c>
      <c r="U461" s="25" t="s">
        <v>128</v>
      </c>
      <c r="V461" s="23" t="s">
        <v>8</v>
      </c>
      <c r="W461" s="23" t="s">
        <v>1212</v>
      </c>
      <c r="X461" s="23" t="s">
        <v>76</v>
      </c>
      <c r="Y461" s="23" t="s">
        <v>1301</v>
      </c>
      <c r="Z461" s="23" t="s">
        <v>1276</v>
      </c>
      <c r="AA461" s="23" t="s">
        <v>107</v>
      </c>
      <c r="AB461" s="23" t="s">
        <v>2978</v>
      </c>
      <c r="AC461" s="25">
        <v>1.7232876712328766</v>
      </c>
      <c r="AD461" s="32">
        <v>400000000</v>
      </c>
      <c r="AE461" s="33">
        <f>VLOOKUP(J461,Library!A:B,2,0)</f>
        <v>1</v>
      </c>
      <c r="AF461" s="33">
        <f>VLOOKUP(J461,Library!A:G,7,0)</f>
        <v>3</v>
      </c>
      <c r="AG461" s="28" t="str">
        <f>VLOOKUP(V461,Library!W:X,2,0)</f>
        <v>N/A</v>
      </c>
      <c r="AH461" s="28">
        <f>VLOOKUP(W461,Library!Y:Z,2,0)</f>
        <v>3</v>
      </c>
      <c r="AI461" s="28">
        <f>VLOOKUP(X461,Library!AA:AB,2,0)</f>
        <v>3</v>
      </c>
      <c r="AJ461" s="33">
        <f>IF(MAX(AG461,AH461,AI461)=0,VLOOKUP(I461,Library!$J:$P,7,0),MAX(AG461,AH461,AI461))</f>
        <v>3</v>
      </c>
      <c r="AK461" s="33">
        <f t="shared" si="30"/>
        <v>3</v>
      </c>
      <c r="AL461" s="33">
        <f>VLOOKUP(AA461,Library!T:U,2,0)</f>
        <v>1</v>
      </c>
      <c r="AM461" s="34">
        <f t="shared" si="31"/>
        <v>2.2000000000000002</v>
      </c>
      <c r="AN461" s="33">
        <f t="shared" si="32"/>
        <v>3</v>
      </c>
      <c r="AO461" s="28" t="s">
        <v>127</v>
      </c>
      <c r="AP461" s="25" t="s">
        <v>128</v>
      </c>
      <c r="AQ461" s="28" t="s">
        <v>110</v>
      </c>
      <c r="AR461" s="28" t="s">
        <v>3474</v>
      </c>
      <c r="AS461" s="28" t="s">
        <v>2370</v>
      </c>
      <c r="AT461" s="23" t="s">
        <v>113</v>
      </c>
      <c r="AU461" s="23" t="s">
        <v>114</v>
      </c>
      <c r="AV461" s="25" t="s">
        <v>128</v>
      </c>
      <c r="AW461" s="25" t="s">
        <v>128</v>
      </c>
      <c r="AX461" s="25" t="s">
        <v>128</v>
      </c>
      <c r="AY461" s="25" t="s">
        <v>128</v>
      </c>
      <c r="AZ461" s="25" t="s">
        <v>128</v>
      </c>
      <c r="BA461" s="25" t="s">
        <v>128</v>
      </c>
      <c r="BB461" s="25" t="s">
        <v>128</v>
      </c>
      <c r="BC461" s="25" t="s">
        <v>128</v>
      </c>
      <c r="BD461" s="25" t="s">
        <v>128</v>
      </c>
      <c r="BE461" s="25" t="s">
        <v>128</v>
      </c>
      <c r="BF461" s="25" t="s">
        <v>128</v>
      </c>
      <c r="BG461" s="25" t="s">
        <v>128</v>
      </c>
      <c r="BH461" s="25" t="s">
        <v>3632</v>
      </c>
      <c r="BI461" s="23" t="s">
        <v>128</v>
      </c>
      <c r="BJ461" t="s">
        <v>1277</v>
      </c>
      <c r="BK461" s="23" t="s">
        <v>1098</v>
      </c>
      <c r="BL461" s="23"/>
    </row>
    <row r="462" spans="1:64" ht="15">
      <c r="A462" s="28">
        <v>663</v>
      </c>
      <c r="B462" s="23" t="s">
        <v>1100</v>
      </c>
      <c r="C462" s="28" t="s">
        <v>1838</v>
      </c>
      <c r="D462" s="27" t="s">
        <v>1099</v>
      </c>
      <c r="E462" s="42">
        <v>2</v>
      </c>
      <c r="F462" s="25" t="s">
        <v>128</v>
      </c>
      <c r="G462" s="25" t="s">
        <v>128</v>
      </c>
      <c r="H462" s="25" t="s">
        <v>128</v>
      </c>
      <c r="I462" s="29" t="s">
        <v>2551</v>
      </c>
      <c r="J462" s="43" t="s">
        <v>10</v>
      </c>
      <c r="K462" s="27" t="s">
        <v>20</v>
      </c>
      <c r="L462" s="29">
        <v>99.837000000000003</v>
      </c>
      <c r="M462" s="29">
        <v>99.840999999999994</v>
      </c>
      <c r="N462" s="29">
        <v>3.881823569728394</v>
      </c>
      <c r="O462" s="30">
        <v>2</v>
      </c>
      <c r="P462" s="27" t="s">
        <v>106</v>
      </c>
      <c r="Q462" s="31">
        <v>2</v>
      </c>
      <c r="R462" s="25" t="s">
        <v>2979</v>
      </c>
      <c r="S462" s="25" t="s">
        <v>128</v>
      </c>
      <c r="T462" s="25" t="s">
        <v>4374</v>
      </c>
      <c r="U462" s="25" t="s">
        <v>128</v>
      </c>
      <c r="V462" s="23" t="s">
        <v>8</v>
      </c>
      <c r="W462" s="23" t="s">
        <v>1212</v>
      </c>
      <c r="X462" s="23" t="s">
        <v>76</v>
      </c>
      <c r="Y462" s="23" t="s">
        <v>1301</v>
      </c>
      <c r="Z462" s="23" t="s">
        <v>1276</v>
      </c>
      <c r="AA462" s="23" t="s">
        <v>107</v>
      </c>
      <c r="AB462" s="23" t="s">
        <v>2979</v>
      </c>
      <c r="AC462" s="25">
        <v>8.2191780821917804E-2</v>
      </c>
      <c r="AD462" s="32">
        <v>500000000</v>
      </c>
      <c r="AE462" s="33">
        <f>VLOOKUP(J462,Library!A:B,2,0)</f>
        <v>1</v>
      </c>
      <c r="AF462" s="33">
        <f>VLOOKUP(J462,Library!A:G,7,0)</f>
        <v>3</v>
      </c>
      <c r="AG462" s="28" t="str">
        <f>VLOOKUP(V462,Library!W:X,2,0)</f>
        <v>N/A</v>
      </c>
      <c r="AH462" s="28">
        <f>VLOOKUP(W462,Library!Y:Z,2,0)</f>
        <v>3</v>
      </c>
      <c r="AI462" s="28">
        <f>VLOOKUP(X462,Library!AA:AB,2,0)</f>
        <v>3</v>
      </c>
      <c r="AJ462" s="33">
        <f>IF(MAX(AG462,AH462,AI462)=0,VLOOKUP(I462,Library!$J:$P,7,0),MAX(AG462,AH462,AI462))</f>
        <v>3</v>
      </c>
      <c r="AK462" s="33">
        <f t="shared" si="30"/>
        <v>2</v>
      </c>
      <c r="AL462" s="33">
        <f>VLOOKUP(AA462,Library!T:U,2,0)</f>
        <v>1</v>
      </c>
      <c r="AM462" s="34">
        <f t="shared" si="31"/>
        <v>2.1</v>
      </c>
      <c r="AN462" s="33">
        <f t="shared" si="32"/>
        <v>2</v>
      </c>
      <c r="AO462" s="28" t="s">
        <v>127</v>
      </c>
      <c r="AP462" s="25" t="s">
        <v>128</v>
      </c>
      <c r="AQ462" s="28" t="s">
        <v>110</v>
      </c>
      <c r="AR462" s="28" t="s">
        <v>3475</v>
      </c>
      <c r="AS462" s="28" t="s">
        <v>2371</v>
      </c>
      <c r="AT462" s="23" t="s">
        <v>113</v>
      </c>
      <c r="AU462" s="23" t="s">
        <v>114</v>
      </c>
      <c r="AV462" s="25" t="s">
        <v>128</v>
      </c>
      <c r="AW462" s="25" t="s">
        <v>128</v>
      </c>
      <c r="AX462" s="25" t="s">
        <v>128</v>
      </c>
      <c r="AY462" s="25" t="s">
        <v>128</v>
      </c>
      <c r="AZ462" s="25" t="s">
        <v>128</v>
      </c>
      <c r="BA462" s="25" t="s">
        <v>128</v>
      </c>
      <c r="BB462" s="25" t="s">
        <v>128</v>
      </c>
      <c r="BC462" s="25" t="s">
        <v>128</v>
      </c>
      <c r="BD462" s="25" t="s">
        <v>128</v>
      </c>
      <c r="BE462" s="25" t="s">
        <v>128</v>
      </c>
      <c r="BF462" s="25" t="s">
        <v>128</v>
      </c>
      <c r="BG462" s="25" t="s">
        <v>128</v>
      </c>
      <c r="BH462" s="25" t="s">
        <v>113</v>
      </c>
      <c r="BI462" s="23" t="s">
        <v>128</v>
      </c>
      <c r="BJ462" t="s">
        <v>1277</v>
      </c>
      <c r="BK462" s="23" t="s">
        <v>1100</v>
      </c>
      <c r="BL462" s="23"/>
    </row>
    <row r="463" spans="1:64" ht="15">
      <c r="A463" s="28">
        <v>665</v>
      </c>
      <c r="B463" s="23" t="s">
        <v>1101</v>
      </c>
      <c r="C463" s="28" t="s">
        <v>1839</v>
      </c>
      <c r="D463" s="27" t="s">
        <v>1099</v>
      </c>
      <c r="E463" s="42">
        <v>3</v>
      </c>
      <c r="F463" s="25" t="s">
        <v>128</v>
      </c>
      <c r="G463" s="25" t="s">
        <v>128</v>
      </c>
      <c r="H463" s="25" t="s">
        <v>128</v>
      </c>
      <c r="I463" s="29" t="s">
        <v>2551</v>
      </c>
      <c r="J463" s="43" t="s">
        <v>10</v>
      </c>
      <c r="K463" s="27" t="s">
        <v>20</v>
      </c>
      <c r="L463" s="29">
        <v>99</v>
      </c>
      <c r="M463" s="29">
        <v>99.07</v>
      </c>
      <c r="N463" s="29">
        <v>4.0133545432510447</v>
      </c>
      <c r="O463" s="30">
        <v>3.125</v>
      </c>
      <c r="P463" s="27" t="s">
        <v>106</v>
      </c>
      <c r="Q463" s="31">
        <v>2</v>
      </c>
      <c r="R463" s="25" t="s">
        <v>3033</v>
      </c>
      <c r="S463" s="25" t="s">
        <v>128</v>
      </c>
      <c r="T463" s="25" t="s">
        <v>4374</v>
      </c>
      <c r="U463" s="25" t="s">
        <v>128</v>
      </c>
      <c r="V463" s="23" t="s">
        <v>8</v>
      </c>
      <c r="W463" s="23" t="s">
        <v>1212</v>
      </c>
      <c r="X463" s="23" t="s">
        <v>76</v>
      </c>
      <c r="Y463" s="23" t="s">
        <v>1301</v>
      </c>
      <c r="Z463" s="23" t="s">
        <v>1276</v>
      </c>
      <c r="AA463" s="23" t="s">
        <v>107</v>
      </c>
      <c r="AB463" s="23" t="s">
        <v>2980</v>
      </c>
      <c r="AC463" s="25">
        <v>1.0767123287671232</v>
      </c>
      <c r="AD463" s="32">
        <v>250000000</v>
      </c>
      <c r="AE463" s="33">
        <f>VLOOKUP(J463,Library!A:B,2,0)</f>
        <v>1</v>
      </c>
      <c r="AF463" s="33">
        <f>VLOOKUP(J463,Library!A:G,7,0)</f>
        <v>3</v>
      </c>
      <c r="AG463" s="28" t="str">
        <f>VLOOKUP(V463,Library!W:X,2,0)</f>
        <v>N/A</v>
      </c>
      <c r="AH463" s="28">
        <f>VLOOKUP(W463,Library!Y:Z,2,0)</f>
        <v>3</v>
      </c>
      <c r="AI463" s="28">
        <f>VLOOKUP(X463,Library!AA:AB,2,0)</f>
        <v>3</v>
      </c>
      <c r="AJ463" s="33">
        <f>IF(MAX(AG463,AH463,AI463)=0,VLOOKUP(I463,Library!$J:$P,7,0),MAX(AG463,AH463,AI463))</f>
        <v>3</v>
      </c>
      <c r="AK463" s="33">
        <f t="shared" si="30"/>
        <v>3</v>
      </c>
      <c r="AL463" s="33">
        <f>VLOOKUP(AA463,Library!T:U,2,0)</f>
        <v>1</v>
      </c>
      <c r="AM463" s="34">
        <f t="shared" si="31"/>
        <v>2.2000000000000002</v>
      </c>
      <c r="AN463" s="33">
        <f t="shared" si="32"/>
        <v>3</v>
      </c>
      <c r="AO463" s="28" t="s">
        <v>127</v>
      </c>
      <c r="AP463" s="25" t="s">
        <v>128</v>
      </c>
      <c r="AQ463" s="28" t="s">
        <v>110</v>
      </c>
      <c r="AR463" s="28" t="s">
        <v>3475</v>
      </c>
      <c r="AS463" s="28" t="s">
        <v>2371</v>
      </c>
      <c r="AT463" s="23" t="s">
        <v>113</v>
      </c>
      <c r="AU463" s="23" t="s">
        <v>114</v>
      </c>
      <c r="AV463" s="25" t="s">
        <v>128</v>
      </c>
      <c r="AW463" s="25" t="s">
        <v>128</v>
      </c>
      <c r="AX463" s="25" t="s">
        <v>128</v>
      </c>
      <c r="AY463" s="25" t="s">
        <v>128</v>
      </c>
      <c r="AZ463" s="25" t="s">
        <v>128</v>
      </c>
      <c r="BA463" s="25" t="s">
        <v>128</v>
      </c>
      <c r="BB463" s="25" t="s">
        <v>128</v>
      </c>
      <c r="BC463" s="25" t="s">
        <v>128</v>
      </c>
      <c r="BD463" s="25" t="s">
        <v>128</v>
      </c>
      <c r="BE463" s="25" t="s">
        <v>128</v>
      </c>
      <c r="BF463" s="25" t="s">
        <v>128</v>
      </c>
      <c r="BG463" s="25" t="s">
        <v>128</v>
      </c>
      <c r="BH463" s="25" t="s">
        <v>113</v>
      </c>
      <c r="BI463" s="23" t="s">
        <v>128</v>
      </c>
      <c r="BJ463" t="s">
        <v>1277</v>
      </c>
      <c r="BK463" s="23" t="s">
        <v>1101</v>
      </c>
      <c r="BL463" s="23"/>
    </row>
    <row r="464" spans="1:64" ht="15">
      <c r="A464" s="28">
        <v>666</v>
      </c>
      <c r="B464" s="23" t="s">
        <v>1102</v>
      </c>
      <c r="C464" s="28" t="s">
        <v>1840</v>
      </c>
      <c r="D464" s="27" t="s">
        <v>727</v>
      </c>
      <c r="E464" s="42">
        <v>4</v>
      </c>
      <c r="F464" s="25" t="s">
        <v>128</v>
      </c>
      <c r="G464" s="25" t="s">
        <v>128</v>
      </c>
      <c r="H464" s="25" t="s">
        <v>128</v>
      </c>
      <c r="I464" s="29" t="s">
        <v>1944</v>
      </c>
      <c r="J464" s="43" t="s">
        <v>15</v>
      </c>
      <c r="K464" s="27" t="s">
        <v>23</v>
      </c>
      <c r="L464" s="29">
        <v>92.001999999999995</v>
      </c>
      <c r="M464" s="29">
        <v>92.141999999999996</v>
      </c>
      <c r="N464" s="29">
        <v>6.8315396994984328</v>
      </c>
      <c r="O464" s="30">
        <v>4.25</v>
      </c>
      <c r="P464" s="27" t="s">
        <v>106</v>
      </c>
      <c r="Q464" s="31">
        <v>2</v>
      </c>
      <c r="R464" s="25" t="s">
        <v>4447</v>
      </c>
      <c r="S464" s="25" t="s">
        <v>128</v>
      </c>
      <c r="T464" s="25" t="s">
        <v>4374</v>
      </c>
      <c r="U464" s="25" t="s">
        <v>128</v>
      </c>
      <c r="V464" s="23" t="s">
        <v>8</v>
      </c>
      <c r="W464" s="23" t="s">
        <v>1233</v>
      </c>
      <c r="X464" s="23" t="s">
        <v>8</v>
      </c>
      <c r="Y464" s="23" t="s">
        <v>1301</v>
      </c>
      <c r="Z464" s="23" t="s">
        <v>1276</v>
      </c>
      <c r="AA464" s="23" t="s">
        <v>107</v>
      </c>
      <c r="AB464" s="23" t="s">
        <v>2981</v>
      </c>
      <c r="AC464" s="25">
        <v>3.4712328767123286</v>
      </c>
      <c r="AD464" s="32">
        <v>500000000</v>
      </c>
      <c r="AE464" s="33">
        <f>VLOOKUP(J464,Library!A:B,2,0)</f>
        <v>3</v>
      </c>
      <c r="AF464" s="33">
        <f>VLOOKUP(J464,Library!A:G,7,0)</f>
        <v>3</v>
      </c>
      <c r="AG464" s="28" t="str">
        <f>VLOOKUP(V464,Library!W:X,2,0)</f>
        <v>N/A</v>
      </c>
      <c r="AH464" s="28">
        <f>VLOOKUP(W464,Library!Y:Z,2,0)</f>
        <v>5</v>
      </c>
      <c r="AI464" s="28" t="str">
        <f>VLOOKUP(X464,Library!AA:AB,2,0)</f>
        <v>N/A</v>
      </c>
      <c r="AJ464" s="33">
        <f>IF(MAX(AG464,AH464,AI464)=0,VLOOKUP(I464,Library!$J:$P,7,0),MAX(AG464,AH464,AI464))</f>
        <v>5</v>
      </c>
      <c r="AK464" s="33">
        <f t="shared" si="30"/>
        <v>3</v>
      </c>
      <c r="AL464" s="33">
        <f>VLOOKUP(AA464,Library!T:U,2,0)</f>
        <v>1</v>
      </c>
      <c r="AM464" s="34">
        <f t="shared" si="31"/>
        <v>3.3999999999999995</v>
      </c>
      <c r="AN464" s="33">
        <f t="shared" si="32"/>
        <v>4</v>
      </c>
      <c r="AO464" s="28" t="s">
        <v>127</v>
      </c>
      <c r="AP464" s="25" t="s">
        <v>128</v>
      </c>
      <c r="AQ464" s="28" t="s">
        <v>3160</v>
      </c>
      <c r="AR464" s="28" t="s">
        <v>1982</v>
      </c>
      <c r="AS464" s="28" t="s">
        <v>1983</v>
      </c>
      <c r="AT464" s="23" t="s">
        <v>113</v>
      </c>
      <c r="AU464" s="23" t="s">
        <v>114</v>
      </c>
      <c r="AV464" s="25" t="s">
        <v>128</v>
      </c>
      <c r="AW464" s="25" t="s">
        <v>128</v>
      </c>
      <c r="AX464" s="25" t="s">
        <v>128</v>
      </c>
      <c r="AY464" s="25" t="s">
        <v>128</v>
      </c>
      <c r="AZ464" s="25" t="s">
        <v>128</v>
      </c>
      <c r="BA464" s="25" t="s">
        <v>128</v>
      </c>
      <c r="BB464" s="25" t="s">
        <v>128</v>
      </c>
      <c r="BC464" s="25" t="s">
        <v>128</v>
      </c>
      <c r="BD464" s="25" t="s">
        <v>128</v>
      </c>
      <c r="BE464" s="25" t="s">
        <v>128</v>
      </c>
      <c r="BF464" s="25" t="s">
        <v>128</v>
      </c>
      <c r="BG464" s="25" t="s">
        <v>128</v>
      </c>
      <c r="BH464" s="25" t="s">
        <v>113</v>
      </c>
      <c r="BI464" s="23" t="s">
        <v>128</v>
      </c>
      <c r="BJ464" t="s">
        <v>1277</v>
      </c>
      <c r="BK464" s="23" t="s">
        <v>1102</v>
      </c>
      <c r="BL464" s="23"/>
    </row>
    <row r="465" spans="1:64" ht="15">
      <c r="A465" s="28">
        <v>668</v>
      </c>
      <c r="B465" s="23" t="s">
        <v>1103</v>
      </c>
      <c r="C465" s="28" t="s">
        <v>1841</v>
      </c>
      <c r="D465" s="27" t="s">
        <v>727</v>
      </c>
      <c r="E465" s="42">
        <v>5</v>
      </c>
      <c r="F465" s="25" t="s">
        <v>109</v>
      </c>
      <c r="G465" s="25" t="s">
        <v>109</v>
      </c>
      <c r="H465" s="25" t="s">
        <v>128</v>
      </c>
      <c r="I465" s="29" t="s">
        <v>1944</v>
      </c>
      <c r="J465" s="43" t="s">
        <v>1375</v>
      </c>
      <c r="K465" s="27" t="s">
        <v>23</v>
      </c>
      <c r="L465" s="29">
        <v>99.855999999999995</v>
      </c>
      <c r="M465" s="29">
        <v>99.965999999999994</v>
      </c>
      <c r="N465" s="29">
        <v>8.8047217669051534</v>
      </c>
      <c r="O465" s="30">
        <v>6</v>
      </c>
      <c r="P465" s="27" t="s">
        <v>126</v>
      </c>
      <c r="Q465" s="31">
        <v>2</v>
      </c>
      <c r="R465" s="25" t="s">
        <v>3074</v>
      </c>
      <c r="S465" s="25" t="s">
        <v>109</v>
      </c>
      <c r="T465" s="25" t="s">
        <v>3074</v>
      </c>
      <c r="U465" s="25" t="s">
        <v>128</v>
      </c>
      <c r="V465" s="23" t="s">
        <v>8</v>
      </c>
      <c r="W465" s="23" t="s">
        <v>1237</v>
      </c>
      <c r="X465" s="23" t="s">
        <v>8</v>
      </c>
      <c r="Y465" s="23" t="s">
        <v>1327</v>
      </c>
      <c r="Z465" s="23" t="s">
        <v>1276</v>
      </c>
      <c r="AA465" s="23" t="s">
        <v>107</v>
      </c>
      <c r="AB465" s="23" t="s">
        <v>113</v>
      </c>
      <c r="AC465" s="25" t="s">
        <v>113</v>
      </c>
      <c r="AD465" s="32">
        <v>500000000</v>
      </c>
      <c r="AE465" s="33">
        <f>VLOOKUP(J465,Library!A:B,2,0)</f>
        <v>3</v>
      </c>
      <c r="AF465" s="33">
        <f>VLOOKUP(J465,Library!A:G,7,0)</f>
        <v>3</v>
      </c>
      <c r="AG465" s="28" t="str">
        <f>VLOOKUP(V465,Library!W:X,2,0)</f>
        <v>N/A</v>
      </c>
      <c r="AH465" s="28">
        <f>VLOOKUP(W465,Library!Y:Z,2,0)</f>
        <v>6</v>
      </c>
      <c r="AI465" s="28" t="str">
        <f>VLOOKUP(X465,Library!AA:AB,2,0)</f>
        <v>N/A</v>
      </c>
      <c r="AJ465" s="33">
        <f>IF(MAX(AG465,AH465,AI465)=0,VLOOKUP(I465,Library!$J:$P,7,0),MAX(AG465,AH465,AI465))</f>
        <v>6</v>
      </c>
      <c r="AK465" s="33">
        <f t="shared" si="30"/>
        <v>5</v>
      </c>
      <c r="AL465" s="33">
        <f>VLOOKUP(AA465,Library!T:U,2,0)</f>
        <v>1</v>
      </c>
      <c r="AM465" s="34">
        <f t="shared" si="31"/>
        <v>3.8499999999999996</v>
      </c>
      <c r="AN465" s="33">
        <f t="shared" si="32"/>
        <v>5</v>
      </c>
      <c r="AO465" s="28" t="s">
        <v>578</v>
      </c>
      <c r="AP465" s="25" t="s">
        <v>128</v>
      </c>
      <c r="AQ465" s="28" t="s">
        <v>3160</v>
      </c>
      <c r="AR465" s="28" t="s">
        <v>1982</v>
      </c>
      <c r="AS465" s="28" t="s">
        <v>1983</v>
      </c>
      <c r="AT465" s="23" t="s">
        <v>3074</v>
      </c>
      <c r="AU465" s="23" t="s">
        <v>130</v>
      </c>
      <c r="AV465" s="25" t="s">
        <v>128</v>
      </c>
      <c r="AW465" s="25" t="s">
        <v>109</v>
      </c>
      <c r="AX465" s="25" t="s">
        <v>128</v>
      </c>
      <c r="AY465" s="25" t="s">
        <v>128</v>
      </c>
      <c r="AZ465" s="25" t="s">
        <v>128</v>
      </c>
      <c r="BA465" s="25" t="s">
        <v>109</v>
      </c>
      <c r="BB465" s="25" t="s">
        <v>109</v>
      </c>
      <c r="BC465" s="25" t="s">
        <v>109</v>
      </c>
      <c r="BD465" s="25" t="s">
        <v>109</v>
      </c>
      <c r="BE465" s="25" t="s">
        <v>128</v>
      </c>
      <c r="BF465" s="25" t="s">
        <v>128</v>
      </c>
      <c r="BG465" s="25" t="s">
        <v>128</v>
      </c>
      <c r="BH465" s="25" t="s">
        <v>113</v>
      </c>
      <c r="BI465" s="23" t="s">
        <v>128</v>
      </c>
      <c r="BJ465" t="s">
        <v>1277</v>
      </c>
      <c r="BK465" s="23" t="s">
        <v>1103</v>
      </c>
      <c r="BL465" s="23"/>
    </row>
    <row r="466" spans="1:64" ht="15">
      <c r="A466" s="28">
        <v>670</v>
      </c>
      <c r="B466" s="23" t="s">
        <v>1104</v>
      </c>
      <c r="C466" s="28" t="s">
        <v>1842</v>
      </c>
      <c r="D466" s="27" t="s">
        <v>3603</v>
      </c>
      <c r="E466" s="42" t="s">
        <v>49</v>
      </c>
      <c r="F466" s="25" t="s">
        <v>109</v>
      </c>
      <c r="G466" s="25" t="s">
        <v>109</v>
      </c>
      <c r="H466" s="25" t="s">
        <v>8</v>
      </c>
      <c r="I466" s="29" t="s">
        <v>2504</v>
      </c>
      <c r="J466" s="43" t="s">
        <v>1374</v>
      </c>
      <c r="K466" s="27" t="s">
        <v>23</v>
      </c>
      <c r="L466" s="29" t="s">
        <v>3599</v>
      </c>
      <c r="M466" s="29" t="s">
        <v>3599</v>
      </c>
      <c r="N466" s="29" t="s">
        <v>3599</v>
      </c>
      <c r="O466" s="30">
        <v>6.95</v>
      </c>
      <c r="P466" s="27" t="s">
        <v>1899</v>
      </c>
      <c r="Q466" s="31">
        <v>2</v>
      </c>
      <c r="R466" s="25" t="s">
        <v>113</v>
      </c>
      <c r="S466" s="25" t="s">
        <v>128</v>
      </c>
      <c r="T466" s="25" t="s">
        <v>4374</v>
      </c>
      <c r="U466" s="25" t="s">
        <v>109</v>
      </c>
      <c r="V466" s="23" t="s">
        <v>8</v>
      </c>
      <c r="W466" s="23" t="s">
        <v>8</v>
      </c>
      <c r="X466" s="23" t="s">
        <v>8</v>
      </c>
      <c r="Y466" s="23" t="s">
        <v>1301</v>
      </c>
      <c r="Z466" s="23" t="s">
        <v>1291</v>
      </c>
      <c r="AA466" s="23" t="s">
        <v>1190</v>
      </c>
      <c r="AB466" s="23" t="s">
        <v>2982</v>
      </c>
      <c r="AC466" s="25">
        <v>-0.82191780821917804</v>
      </c>
      <c r="AD466" s="32">
        <v>2545000000</v>
      </c>
      <c r="AE466" s="33">
        <f>VLOOKUP(J466,Library!A:B,2,0)</f>
        <v>3</v>
      </c>
      <c r="AF466" s="33">
        <f>VLOOKUP(J466,Library!A:G,7,0)</f>
        <v>3</v>
      </c>
      <c r="AG466" s="28" t="str">
        <f>VLOOKUP(V466,Library!W:X,2,0)</f>
        <v>N/A</v>
      </c>
      <c r="AH466" s="28" t="str">
        <f>VLOOKUP(W466,Library!Y:Z,2,0)</f>
        <v>N/A</v>
      </c>
      <c r="AI466" s="28" t="str">
        <f>VLOOKUP(X466,Library!AA:AB,2,0)</f>
        <v>N/A</v>
      </c>
      <c r="AJ466" s="33">
        <f>IF(MAX(AG466,AH466,AI466)=0,VLOOKUP(I466,Library!$J:$P,7,0),MAX(AG466,AH466,AI466))</f>
        <v>7</v>
      </c>
      <c r="AK466" s="33" t="str">
        <f t="shared" si="30"/>
        <v/>
      </c>
      <c r="AL466" s="33">
        <f>VLOOKUP(AA466,Library!T:U,2,0)</f>
        <v>1</v>
      </c>
      <c r="AM466" s="34" t="e">
        <f t="shared" si="31"/>
        <v>#VALUE!</v>
      </c>
      <c r="AN466" s="33" t="e">
        <f t="shared" si="32"/>
        <v>#VALUE!</v>
      </c>
      <c r="AO466" s="28" t="s">
        <v>173</v>
      </c>
      <c r="AP466" s="25" t="s">
        <v>128</v>
      </c>
      <c r="AQ466" s="28" t="s">
        <v>3341</v>
      </c>
      <c r="AR466" s="28" t="s">
        <v>3342</v>
      </c>
      <c r="AS466" s="28" t="s">
        <v>2038</v>
      </c>
      <c r="AT466" s="23" t="s">
        <v>113</v>
      </c>
      <c r="AU466" s="23" t="s">
        <v>3476</v>
      </c>
      <c r="AV466" s="25" t="s">
        <v>109</v>
      </c>
      <c r="AW466" s="25" t="s">
        <v>128</v>
      </c>
      <c r="AX466" s="25" t="s">
        <v>109</v>
      </c>
      <c r="AY466" s="25" t="s">
        <v>128</v>
      </c>
      <c r="AZ466" s="25" t="s">
        <v>128</v>
      </c>
      <c r="BA466" s="25" t="s">
        <v>128</v>
      </c>
      <c r="BB466" s="25" t="s">
        <v>128</v>
      </c>
      <c r="BC466" s="25" t="s">
        <v>128</v>
      </c>
      <c r="BD466" s="25" t="s">
        <v>128</v>
      </c>
      <c r="BE466" s="25" t="s">
        <v>128</v>
      </c>
      <c r="BF466" s="25" t="s">
        <v>128</v>
      </c>
      <c r="BG466" s="25" t="s">
        <v>109</v>
      </c>
      <c r="BH466" s="25" t="s">
        <v>113</v>
      </c>
      <c r="BI466" s="23" t="s">
        <v>128</v>
      </c>
      <c r="BJ466" t="s">
        <v>1277</v>
      </c>
      <c r="BK466" s="23" t="s">
        <v>1104</v>
      </c>
      <c r="BL466" s="23"/>
    </row>
    <row r="467" spans="1:64" ht="15">
      <c r="A467" s="28">
        <v>673</v>
      </c>
      <c r="B467" s="23" t="s">
        <v>1106</v>
      </c>
      <c r="C467" s="28" t="s">
        <v>1843</v>
      </c>
      <c r="D467" s="27" t="s">
        <v>1105</v>
      </c>
      <c r="E467" s="42">
        <v>3</v>
      </c>
      <c r="F467" s="25" t="s">
        <v>128</v>
      </c>
      <c r="G467" s="25" t="s">
        <v>128</v>
      </c>
      <c r="H467" s="25" t="s">
        <v>128</v>
      </c>
      <c r="I467" s="29" t="s">
        <v>2449</v>
      </c>
      <c r="J467" s="43" t="s">
        <v>10</v>
      </c>
      <c r="K467" s="27" t="s">
        <v>20</v>
      </c>
      <c r="L467" s="29">
        <v>97.89</v>
      </c>
      <c r="M467" s="29">
        <v>98.096000000000004</v>
      </c>
      <c r="N467" s="29">
        <v>4.2289588415200434</v>
      </c>
      <c r="O467" s="30">
        <v>3.625</v>
      </c>
      <c r="P467" s="27" t="s">
        <v>106</v>
      </c>
      <c r="Q467" s="31">
        <v>2</v>
      </c>
      <c r="R467" s="25" t="s">
        <v>4437</v>
      </c>
      <c r="S467" s="25" t="s">
        <v>128</v>
      </c>
      <c r="T467" s="25" t="s">
        <v>4374</v>
      </c>
      <c r="U467" s="25" t="s">
        <v>128</v>
      </c>
      <c r="V467" s="23" t="s">
        <v>1215</v>
      </c>
      <c r="W467" s="23" t="s">
        <v>1216</v>
      </c>
      <c r="X467" s="23" t="s">
        <v>8</v>
      </c>
      <c r="Y467" s="23" t="s">
        <v>1301</v>
      </c>
      <c r="Z467" s="23" t="s">
        <v>113</v>
      </c>
      <c r="AA467" s="23" t="s">
        <v>107</v>
      </c>
      <c r="AB467" s="23" t="s">
        <v>2983</v>
      </c>
      <c r="AC467" s="25">
        <v>3.4164383561643836</v>
      </c>
      <c r="AD467" s="32">
        <v>100000000</v>
      </c>
      <c r="AE467" s="33">
        <f>VLOOKUP(J467,Library!A:B,2,0)</f>
        <v>1</v>
      </c>
      <c r="AF467" s="33">
        <f>VLOOKUP(J467,Library!A:G,7,0)</f>
        <v>3</v>
      </c>
      <c r="AG467" s="28">
        <f>VLOOKUP(V467,Library!W:X,2,0)</f>
        <v>3</v>
      </c>
      <c r="AH467" s="28">
        <f>VLOOKUP(W467,Library!Y:Z,2,0)</f>
        <v>3</v>
      </c>
      <c r="AI467" s="28" t="str">
        <f>VLOOKUP(X467,Library!AA:AB,2,0)</f>
        <v>N/A</v>
      </c>
      <c r="AJ467" s="33">
        <f>IF(MAX(AG467,AH467,AI467)=0,VLOOKUP(I467,Library!$J:$P,7,0),MAX(AG467,AH467,AI467))</f>
        <v>3</v>
      </c>
      <c r="AK467" s="33">
        <f t="shared" si="30"/>
        <v>3</v>
      </c>
      <c r="AL467" s="33">
        <f>VLOOKUP(AA467,Library!T:U,2,0)</f>
        <v>1</v>
      </c>
      <c r="AM467" s="34">
        <f t="shared" si="31"/>
        <v>2.2000000000000002</v>
      </c>
      <c r="AN467" s="33">
        <f t="shared" si="32"/>
        <v>3</v>
      </c>
      <c r="AO467" s="28" t="s">
        <v>127</v>
      </c>
      <c r="AP467" s="25" t="s">
        <v>128</v>
      </c>
      <c r="AQ467" s="28" t="s">
        <v>3189</v>
      </c>
      <c r="AR467" s="28" t="s">
        <v>3205</v>
      </c>
      <c r="AS467" s="28" t="s">
        <v>2304</v>
      </c>
      <c r="AT467" s="23" t="s">
        <v>113</v>
      </c>
      <c r="AU467" s="23" t="s">
        <v>114</v>
      </c>
      <c r="AV467" s="25" t="s">
        <v>128</v>
      </c>
      <c r="AW467" s="25" t="s">
        <v>128</v>
      </c>
      <c r="AX467" s="25" t="s">
        <v>128</v>
      </c>
      <c r="AY467" s="25" t="s">
        <v>128</v>
      </c>
      <c r="AZ467" s="25" t="s">
        <v>128</v>
      </c>
      <c r="BA467" s="25" t="s">
        <v>128</v>
      </c>
      <c r="BB467" s="25" t="s">
        <v>128</v>
      </c>
      <c r="BC467" s="25" t="s">
        <v>128</v>
      </c>
      <c r="BD467" s="25" t="s">
        <v>128</v>
      </c>
      <c r="BE467" s="25" t="s">
        <v>128</v>
      </c>
      <c r="BF467" s="25" t="s">
        <v>128</v>
      </c>
      <c r="BG467" s="25" t="s">
        <v>128</v>
      </c>
      <c r="BH467" s="25" t="s">
        <v>3633</v>
      </c>
      <c r="BI467" s="23" t="s">
        <v>128</v>
      </c>
      <c r="BJ467" t="s">
        <v>1277</v>
      </c>
      <c r="BK467" s="23" t="s">
        <v>1106</v>
      </c>
      <c r="BL467" s="23"/>
    </row>
    <row r="468" spans="1:64" ht="15">
      <c r="A468" s="28">
        <v>674</v>
      </c>
      <c r="B468" s="23" t="s">
        <v>1107</v>
      </c>
      <c r="C468" s="28" t="s">
        <v>1844</v>
      </c>
      <c r="D468" s="27" t="s">
        <v>155</v>
      </c>
      <c r="E468" s="42">
        <v>3</v>
      </c>
      <c r="F468" s="25" t="s">
        <v>109</v>
      </c>
      <c r="G468" s="25" t="s">
        <v>128</v>
      </c>
      <c r="H468" s="25" t="s">
        <v>128</v>
      </c>
      <c r="I468" s="29" t="s">
        <v>2395</v>
      </c>
      <c r="J468" s="43" t="s">
        <v>3635</v>
      </c>
      <c r="K468" s="27" t="s">
        <v>21</v>
      </c>
      <c r="L468" s="29">
        <v>96.474999999999994</v>
      </c>
      <c r="M468" s="29">
        <v>96.564999999999998</v>
      </c>
      <c r="N468" s="29">
        <v>3.8905574190038847</v>
      </c>
      <c r="O468" s="30">
        <v>2.875</v>
      </c>
      <c r="P468" s="27" t="s">
        <v>106</v>
      </c>
      <c r="Q468" s="31">
        <v>2</v>
      </c>
      <c r="R468" s="25" t="s">
        <v>2995</v>
      </c>
      <c r="S468" s="25" t="s">
        <v>109</v>
      </c>
      <c r="T468" s="25" t="s">
        <v>3477</v>
      </c>
      <c r="U468" s="25" t="s">
        <v>128</v>
      </c>
      <c r="V468" s="23" t="s">
        <v>1209</v>
      </c>
      <c r="W468" s="23" t="s">
        <v>1210</v>
      </c>
      <c r="X468" s="23" t="s">
        <v>8</v>
      </c>
      <c r="Y468" s="23" t="s">
        <v>1301</v>
      </c>
      <c r="Z468" s="23" t="s">
        <v>1276</v>
      </c>
      <c r="AA468" s="23" t="s">
        <v>107</v>
      </c>
      <c r="AB468" s="23" t="s">
        <v>2695</v>
      </c>
      <c r="AC468" s="25">
        <v>3.6602739726027398</v>
      </c>
      <c r="AD468" s="32">
        <v>1000000000</v>
      </c>
      <c r="AE468" s="33">
        <f>VLOOKUP(J468,Library!A:B,2,0)</f>
        <v>1</v>
      </c>
      <c r="AF468" s="33">
        <f>VLOOKUP(J468,Library!A:G,7,0)</f>
        <v>3</v>
      </c>
      <c r="AG468" s="28">
        <f>VLOOKUP(V468,Library!W:X,2,0)</f>
        <v>3</v>
      </c>
      <c r="AH468" s="28">
        <f>VLOOKUP(W468,Library!Y:Z,2,0)</f>
        <v>3</v>
      </c>
      <c r="AI468" s="28" t="str">
        <f>VLOOKUP(X468,Library!AA:AB,2,0)</f>
        <v>N/A</v>
      </c>
      <c r="AJ468" s="33">
        <f>IF(MAX(AG468,AH468,AI468)=0,VLOOKUP(I468,Library!$J:$P,7,0),MAX(AG468,AH468,AI468))</f>
        <v>3</v>
      </c>
      <c r="AK468" s="33">
        <f t="shared" si="30"/>
        <v>3</v>
      </c>
      <c r="AL468" s="33">
        <f>VLOOKUP(AA468,Library!T:U,2,0)</f>
        <v>1</v>
      </c>
      <c r="AM468" s="34">
        <f t="shared" si="31"/>
        <v>2.2000000000000002</v>
      </c>
      <c r="AN468" s="33">
        <f t="shared" si="32"/>
        <v>3</v>
      </c>
      <c r="AO468" s="28" t="s">
        <v>127</v>
      </c>
      <c r="AP468" s="25" t="s">
        <v>128</v>
      </c>
      <c r="AQ468" s="28" t="s">
        <v>110</v>
      </c>
      <c r="AR468" s="28" t="s">
        <v>3105</v>
      </c>
      <c r="AS468" s="28" t="s">
        <v>2272</v>
      </c>
      <c r="AT468" s="23" t="s">
        <v>3477</v>
      </c>
      <c r="AU468" s="23" t="s">
        <v>35</v>
      </c>
      <c r="AV468" s="25" t="s">
        <v>128</v>
      </c>
      <c r="AW468" s="25" t="s">
        <v>128</v>
      </c>
      <c r="AX468" s="25" t="s">
        <v>128</v>
      </c>
      <c r="AY468" s="25" t="s">
        <v>128</v>
      </c>
      <c r="AZ468" s="25" t="s">
        <v>128</v>
      </c>
      <c r="BA468" s="25" t="s">
        <v>128</v>
      </c>
      <c r="BB468" s="25" t="s">
        <v>128</v>
      </c>
      <c r="BC468" s="25" t="s">
        <v>128</v>
      </c>
      <c r="BD468" s="25" t="s">
        <v>128</v>
      </c>
      <c r="BE468" s="25" t="s">
        <v>128</v>
      </c>
      <c r="BF468" s="25" t="s">
        <v>128</v>
      </c>
      <c r="BG468" s="25" t="s">
        <v>128</v>
      </c>
      <c r="BH468" s="25" t="s">
        <v>113</v>
      </c>
      <c r="BI468" s="23" t="s">
        <v>128</v>
      </c>
      <c r="BJ468" t="s">
        <v>1321</v>
      </c>
      <c r="BK468" s="23" t="s">
        <v>1107</v>
      </c>
      <c r="BL468" s="23"/>
    </row>
    <row r="469" spans="1:64" ht="15">
      <c r="A469" s="28">
        <v>675</v>
      </c>
      <c r="B469" s="23" t="s">
        <v>1108</v>
      </c>
      <c r="C469" s="28" t="s">
        <v>1845</v>
      </c>
      <c r="D469" s="27" t="s">
        <v>155</v>
      </c>
      <c r="E469" s="42">
        <v>3</v>
      </c>
      <c r="F469" s="25" t="s">
        <v>109</v>
      </c>
      <c r="G469" s="25" t="s">
        <v>128</v>
      </c>
      <c r="H469" s="25" t="s">
        <v>128</v>
      </c>
      <c r="I469" s="29" t="s">
        <v>2395</v>
      </c>
      <c r="J469" s="43" t="s">
        <v>3635</v>
      </c>
      <c r="K469" s="27" t="s">
        <v>21</v>
      </c>
      <c r="L469" s="29">
        <v>76.769000000000005</v>
      </c>
      <c r="M469" s="29">
        <v>76.92</v>
      </c>
      <c r="N469" s="29">
        <v>4.9693459935624613</v>
      </c>
      <c r="O469" s="30">
        <v>3.3</v>
      </c>
      <c r="P469" s="27" t="s">
        <v>106</v>
      </c>
      <c r="Q469" s="31">
        <v>2</v>
      </c>
      <c r="R469" s="25" t="s">
        <v>2995</v>
      </c>
      <c r="S469" s="25" t="s">
        <v>109</v>
      </c>
      <c r="T469" s="25" t="s">
        <v>3478</v>
      </c>
      <c r="U469" s="25" t="s">
        <v>128</v>
      </c>
      <c r="V469" s="23" t="s">
        <v>1209</v>
      </c>
      <c r="W469" s="23" t="s">
        <v>1210</v>
      </c>
      <c r="X469" s="23" t="s">
        <v>8</v>
      </c>
      <c r="Y469" s="23" t="s">
        <v>1301</v>
      </c>
      <c r="Z469" s="23" t="s">
        <v>1276</v>
      </c>
      <c r="AA469" s="23" t="s">
        <v>107</v>
      </c>
      <c r="AB469" s="23" t="s">
        <v>2984</v>
      </c>
      <c r="AC469" s="25">
        <v>23.673972602739727</v>
      </c>
      <c r="AD469" s="32">
        <v>500000000</v>
      </c>
      <c r="AE469" s="33">
        <f>VLOOKUP(J469,Library!A:B,2,0)</f>
        <v>1</v>
      </c>
      <c r="AF469" s="33">
        <f>VLOOKUP(J469,Library!A:G,7,0)</f>
        <v>3</v>
      </c>
      <c r="AG469" s="28">
        <f>VLOOKUP(V469,Library!W:X,2,0)</f>
        <v>3</v>
      </c>
      <c r="AH469" s="28">
        <f>VLOOKUP(W469,Library!Y:Z,2,0)</f>
        <v>3</v>
      </c>
      <c r="AI469" s="28" t="str">
        <f>VLOOKUP(X469,Library!AA:AB,2,0)</f>
        <v>N/A</v>
      </c>
      <c r="AJ469" s="33">
        <f>IF(MAX(AG469,AH469,AI469)=0,VLOOKUP(I469,Library!$J:$P,7,0),MAX(AG469,AH469,AI469))</f>
        <v>3</v>
      </c>
      <c r="AK469" s="33">
        <f t="shared" si="30"/>
        <v>5</v>
      </c>
      <c r="AL469" s="33">
        <f>VLOOKUP(AA469,Library!T:U,2,0)</f>
        <v>1</v>
      </c>
      <c r="AM469" s="34">
        <f t="shared" si="31"/>
        <v>2.4</v>
      </c>
      <c r="AN469" s="33">
        <f t="shared" si="32"/>
        <v>3</v>
      </c>
      <c r="AO469" s="28" t="s">
        <v>127</v>
      </c>
      <c r="AP469" s="25" t="s">
        <v>128</v>
      </c>
      <c r="AQ469" s="28" t="s">
        <v>110</v>
      </c>
      <c r="AR469" s="28" t="s">
        <v>3105</v>
      </c>
      <c r="AS469" s="28" t="s">
        <v>2272</v>
      </c>
      <c r="AT469" s="23" t="s">
        <v>3478</v>
      </c>
      <c r="AU469" s="23" t="s">
        <v>35</v>
      </c>
      <c r="AV469" s="25" t="s">
        <v>128</v>
      </c>
      <c r="AW469" s="25" t="s">
        <v>128</v>
      </c>
      <c r="AX469" s="25" t="s">
        <v>128</v>
      </c>
      <c r="AY469" s="25" t="s">
        <v>128</v>
      </c>
      <c r="AZ469" s="25" t="s">
        <v>128</v>
      </c>
      <c r="BA469" s="25" t="s">
        <v>128</v>
      </c>
      <c r="BB469" s="25" t="s">
        <v>128</v>
      </c>
      <c r="BC469" s="25" t="s">
        <v>128</v>
      </c>
      <c r="BD469" s="25" t="s">
        <v>128</v>
      </c>
      <c r="BE469" s="25" t="s">
        <v>128</v>
      </c>
      <c r="BF469" s="25" t="s">
        <v>128</v>
      </c>
      <c r="BG469" s="25" t="s">
        <v>128</v>
      </c>
      <c r="BH469" s="25" t="s">
        <v>113</v>
      </c>
      <c r="BI469" s="23" t="s">
        <v>128</v>
      </c>
      <c r="BJ469" t="s">
        <v>1321</v>
      </c>
      <c r="BK469" s="23" t="s">
        <v>1108</v>
      </c>
      <c r="BL469" s="23"/>
    </row>
    <row r="470" spans="1:64" ht="15">
      <c r="A470" s="28">
        <v>676</v>
      </c>
      <c r="B470" s="23" t="s">
        <v>1109</v>
      </c>
      <c r="C470" s="28" t="s">
        <v>1846</v>
      </c>
      <c r="D470" s="27" t="s">
        <v>155</v>
      </c>
      <c r="E470" s="42">
        <v>3</v>
      </c>
      <c r="F470" s="25" t="s">
        <v>128</v>
      </c>
      <c r="G470" s="25" t="s">
        <v>128</v>
      </c>
      <c r="H470" s="25" t="s">
        <v>128</v>
      </c>
      <c r="I470" s="29" t="s">
        <v>2396</v>
      </c>
      <c r="J470" s="43" t="s">
        <v>10</v>
      </c>
      <c r="K470" s="27" t="s">
        <v>21</v>
      </c>
      <c r="L470" s="29">
        <v>101.078</v>
      </c>
      <c r="M470" s="29">
        <v>101.139</v>
      </c>
      <c r="N470" s="29">
        <v>3.8386943222114223</v>
      </c>
      <c r="O470" s="30">
        <v>4.375</v>
      </c>
      <c r="P470" s="27" t="s">
        <v>106</v>
      </c>
      <c r="Q470" s="31">
        <v>2</v>
      </c>
      <c r="R470" s="25" t="s">
        <v>2932</v>
      </c>
      <c r="S470" s="25" t="s">
        <v>128</v>
      </c>
      <c r="T470" s="25" t="s">
        <v>4374</v>
      </c>
      <c r="U470" s="25" t="s">
        <v>128</v>
      </c>
      <c r="V470" s="23" t="s">
        <v>1209</v>
      </c>
      <c r="W470" s="23" t="s">
        <v>1210</v>
      </c>
      <c r="X470" s="23" t="s">
        <v>8</v>
      </c>
      <c r="Y470" s="23" t="s">
        <v>1301</v>
      </c>
      <c r="Z470" s="23" t="s">
        <v>1276</v>
      </c>
      <c r="AA470" s="23" t="s">
        <v>107</v>
      </c>
      <c r="AB470" s="23" t="s">
        <v>2629</v>
      </c>
      <c r="AC470" s="25">
        <v>2.2465753424657535</v>
      </c>
      <c r="AD470" s="32">
        <v>1000000000</v>
      </c>
      <c r="AE470" s="33">
        <f>VLOOKUP(J470,Library!A:B,2,0)</f>
        <v>1</v>
      </c>
      <c r="AF470" s="33">
        <f>VLOOKUP(J470,Library!A:G,7,0)</f>
        <v>3</v>
      </c>
      <c r="AG470" s="28">
        <f>VLOOKUP(V470,Library!W:X,2,0)</f>
        <v>3</v>
      </c>
      <c r="AH470" s="28">
        <f>VLOOKUP(W470,Library!Y:Z,2,0)</f>
        <v>3</v>
      </c>
      <c r="AI470" s="28" t="str">
        <f>VLOOKUP(X470,Library!AA:AB,2,0)</f>
        <v>N/A</v>
      </c>
      <c r="AJ470" s="33">
        <f>IF(MAX(AG470,AH470,AI470)=0,VLOOKUP(I470,Library!$J:$P,7,0),MAX(AG470,AH470,AI470))</f>
        <v>3</v>
      </c>
      <c r="AK470" s="33">
        <f t="shared" si="30"/>
        <v>3</v>
      </c>
      <c r="AL470" s="33">
        <f>VLOOKUP(AA470,Library!T:U,2,0)</f>
        <v>1</v>
      </c>
      <c r="AM470" s="34">
        <f t="shared" si="31"/>
        <v>2.2000000000000002</v>
      </c>
      <c r="AN470" s="33">
        <f t="shared" si="32"/>
        <v>3</v>
      </c>
      <c r="AO470" s="28" t="s">
        <v>136</v>
      </c>
      <c r="AP470" s="25" t="s">
        <v>128</v>
      </c>
      <c r="AQ470" s="28" t="s">
        <v>110</v>
      </c>
      <c r="AR470" s="28" t="s">
        <v>3106</v>
      </c>
      <c r="AS470" s="28" t="s">
        <v>2273</v>
      </c>
      <c r="AT470" s="23" t="s">
        <v>113</v>
      </c>
      <c r="AU470" s="23" t="s">
        <v>114</v>
      </c>
      <c r="AV470" s="25" t="s">
        <v>128</v>
      </c>
      <c r="AW470" s="25" t="s">
        <v>128</v>
      </c>
      <c r="AX470" s="25" t="s">
        <v>128</v>
      </c>
      <c r="AY470" s="25" t="s">
        <v>128</v>
      </c>
      <c r="AZ470" s="25" t="s">
        <v>128</v>
      </c>
      <c r="BA470" s="25" t="s">
        <v>128</v>
      </c>
      <c r="BB470" s="25" t="s">
        <v>128</v>
      </c>
      <c r="BC470" s="25" t="s">
        <v>128</v>
      </c>
      <c r="BD470" s="25" t="s">
        <v>128</v>
      </c>
      <c r="BE470" s="25" t="s">
        <v>128</v>
      </c>
      <c r="BF470" s="25" t="s">
        <v>128</v>
      </c>
      <c r="BG470" s="25" t="s">
        <v>128</v>
      </c>
      <c r="BH470" s="25" t="s">
        <v>113</v>
      </c>
      <c r="BI470" s="23" t="s">
        <v>128</v>
      </c>
      <c r="BJ470" t="s">
        <v>1321</v>
      </c>
      <c r="BK470" s="23" t="s">
        <v>1109</v>
      </c>
      <c r="BL470" s="23"/>
    </row>
    <row r="471" spans="1:64" ht="15">
      <c r="A471" s="28">
        <v>677</v>
      </c>
      <c r="B471" s="23" t="s">
        <v>1110</v>
      </c>
      <c r="C471" s="28" t="s">
        <v>1847</v>
      </c>
      <c r="D471" s="27" t="s">
        <v>155</v>
      </c>
      <c r="E471" s="42">
        <v>3</v>
      </c>
      <c r="F471" s="25" t="s">
        <v>128</v>
      </c>
      <c r="G471" s="25" t="s">
        <v>128</v>
      </c>
      <c r="H471" s="25" t="s">
        <v>128</v>
      </c>
      <c r="I471" s="29" t="s">
        <v>156</v>
      </c>
      <c r="J471" s="43" t="s">
        <v>10</v>
      </c>
      <c r="K471" s="27" t="s">
        <v>21</v>
      </c>
      <c r="L471" s="29">
        <v>98.893000000000001</v>
      </c>
      <c r="M471" s="29">
        <v>99.078999999999994</v>
      </c>
      <c r="N471" s="29">
        <v>4.9516358395595574</v>
      </c>
      <c r="O471" s="30">
        <v>4.875</v>
      </c>
      <c r="P471" s="27" t="s">
        <v>106</v>
      </c>
      <c r="Q471" s="31">
        <v>2</v>
      </c>
      <c r="R471" s="25" t="s">
        <v>4448</v>
      </c>
      <c r="S471" s="25" t="s">
        <v>128</v>
      </c>
      <c r="T471" s="25" t="s">
        <v>4374</v>
      </c>
      <c r="U471" s="25" t="s">
        <v>128</v>
      </c>
      <c r="V471" s="23" t="s">
        <v>1209</v>
      </c>
      <c r="W471" s="23" t="s">
        <v>1210</v>
      </c>
      <c r="X471" s="23" t="s">
        <v>76</v>
      </c>
      <c r="Y471" s="23" t="s">
        <v>1301</v>
      </c>
      <c r="Z471" s="23" t="s">
        <v>1276</v>
      </c>
      <c r="AA471" s="23" t="s">
        <v>107</v>
      </c>
      <c r="AB471" s="23" t="s">
        <v>2985</v>
      </c>
      <c r="AC471" s="25">
        <v>18.252054794520546</v>
      </c>
      <c r="AD471" s="32">
        <v>500000000</v>
      </c>
      <c r="AE471" s="33">
        <f>VLOOKUP(J471,Library!A:B,2,0)</f>
        <v>1</v>
      </c>
      <c r="AF471" s="33">
        <f>VLOOKUP(J471,Library!A:G,7,0)</f>
        <v>3</v>
      </c>
      <c r="AG471" s="28">
        <f>VLOOKUP(V471,Library!W:X,2,0)</f>
        <v>3</v>
      </c>
      <c r="AH471" s="28">
        <f>VLOOKUP(W471,Library!Y:Z,2,0)</f>
        <v>3</v>
      </c>
      <c r="AI471" s="28">
        <f>VLOOKUP(X471,Library!AA:AB,2,0)</f>
        <v>3</v>
      </c>
      <c r="AJ471" s="33">
        <f>IF(MAX(AG471,AH471,AI471)=0,VLOOKUP(I471,Library!$J:$P,7,0),MAX(AG471,AH471,AI471))</f>
        <v>3</v>
      </c>
      <c r="AK471" s="33">
        <f t="shared" si="30"/>
        <v>5</v>
      </c>
      <c r="AL471" s="33">
        <f>VLOOKUP(AA471,Library!T:U,2,0)</f>
        <v>1</v>
      </c>
      <c r="AM471" s="34">
        <f t="shared" si="31"/>
        <v>2.4</v>
      </c>
      <c r="AN471" s="33">
        <f t="shared" si="32"/>
        <v>3</v>
      </c>
      <c r="AO471" s="28" t="s">
        <v>127</v>
      </c>
      <c r="AP471" s="25" t="s">
        <v>128</v>
      </c>
      <c r="AQ471" s="28" t="s">
        <v>110</v>
      </c>
      <c r="AR471" s="28" t="s">
        <v>157</v>
      </c>
      <c r="AS471" s="28" t="s">
        <v>158</v>
      </c>
      <c r="AT471" s="23" t="s">
        <v>113</v>
      </c>
      <c r="AU471" s="23" t="s">
        <v>114</v>
      </c>
      <c r="AV471" s="25" t="s">
        <v>128</v>
      </c>
      <c r="AW471" s="25" t="s">
        <v>128</v>
      </c>
      <c r="AX471" s="25" t="s">
        <v>128</v>
      </c>
      <c r="AY471" s="25" t="s">
        <v>128</v>
      </c>
      <c r="AZ471" s="25" t="s">
        <v>128</v>
      </c>
      <c r="BA471" s="25" t="s">
        <v>128</v>
      </c>
      <c r="BB471" s="25" t="s">
        <v>128</v>
      </c>
      <c r="BC471" s="25" t="s">
        <v>128</v>
      </c>
      <c r="BD471" s="25" t="s">
        <v>128</v>
      </c>
      <c r="BE471" s="25" t="s">
        <v>128</v>
      </c>
      <c r="BF471" s="25" t="s">
        <v>128</v>
      </c>
      <c r="BG471" s="25" t="s">
        <v>128</v>
      </c>
      <c r="BH471" s="25" t="s">
        <v>113</v>
      </c>
      <c r="BI471" s="23" t="s">
        <v>128</v>
      </c>
      <c r="BJ471" t="s">
        <v>1321</v>
      </c>
      <c r="BK471" s="23" t="s">
        <v>1110</v>
      </c>
      <c r="BL471" s="23"/>
    </row>
    <row r="472" spans="1:64" ht="15">
      <c r="A472" s="28">
        <v>678</v>
      </c>
      <c r="B472" s="23" t="s">
        <v>1111</v>
      </c>
      <c r="C472" s="28" t="s">
        <v>1848</v>
      </c>
      <c r="D472" s="27" t="s">
        <v>155</v>
      </c>
      <c r="E472" s="42">
        <v>3</v>
      </c>
      <c r="F472" s="25" t="s">
        <v>128</v>
      </c>
      <c r="G472" s="25" t="s">
        <v>128</v>
      </c>
      <c r="H472" s="25" t="s">
        <v>128</v>
      </c>
      <c r="I472" s="29" t="s">
        <v>2552</v>
      </c>
      <c r="J472" s="43" t="s">
        <v>10</v>
      </c>
      <c r="K472" s="27" t="s">
        <v>21</v>
      </c>
      <c r="L472" s="29">
        <v>100.259</v>
      </c>
      <c r="M472" s="29">
        <v>100.488</v>
      </c>
      <c r="N472" s="29">
        <v>4.9552260091492588</v>
      </c>
      <c r="O472" s="30">
        <v>5</v>
      </c>
      <c r="P472" s="27" t="s">
        <v>106</v>
      </c>
      <c r="Q472" s="31">
        <v>2</v>
      </c>
      <c r="R472" s="25" t="s">
        <v>2932</v>
      </c>
      <c r="S472" s="25" t="s">
        <v>128</v>
      </c>
      <c r="T472" s="25" t="s">
        <v>4374</v>
      </c>
      <c r="U472" s="25" t="s">
        <v>128</v>
      </c>
      <c r="V472" s="23" t="s">
        <v>1209</v>
      </c>
      <c r="W472" s="23" t="s">
        <v>1210</v>
      </c>
      <c r="X472" s="23" t="s">
        <v>8</v>
      </c>
      <c r="Y472" s="23" t="s">
        <v>1301</v>
      </c>
      <c r="Z472" s="23" t="s">
        <v>1276</v>
      </c>
      <c r="AA472" s="23" t="s">
        <v>107</v>
      </c>
      <c r="AB472" s="23" t="s">
        <v>2986</v>
      </c>
      <c r="AC472" s="25">
        <v>16.254794520547946</v>
      </c>
      <c r="AD472" s="32">
        <v>500000000</v>
      </c>
      <c r="AE472" s="33">
        <f>VLOOKUP(J472,Library!A:B,2,0)</f>
        <v>1</v>
      </c>
      <c r="AF472" s="33">
        <f>VLOOKUP(J472,Library!A:G,7,0)</f>
        <v>3</v>
      </c>
      <c r="AG472" s="28">
        <f>VLOOKUP(V472,Library!W:X,2,0)</f>
        <v>3</v>
      </c>
      <c r="AH472" s="28">
        <f>VLOOKUP(W472,Library!Y:Z,2,0)</f>
        <v>3</v>
      </c>
      <c r="AI472" s="28" t="str">
        <f>VLOOKUP(X472,Library!AA:AB,2,0)</f>
        <v>N/A</v>
      </c>
      <c r="AJ472" s="33">
        <f>IF(MAX(AG472,AH472,AI472)=0,VLOOKUP(I472,Library!$J:$P,7,0),MAX(AG472,AH472,AI472))</f>
        <v>3</v>
      </c>
      <c r="AK472" s="33">
        <f t="shared" si="30"/>
        <v>5</v>
      </c>
      <c r="AL472" s="33">
        <f>VLOOKUP(AA472,Library!T:U,2,0)</f>
        <v>1</v>
      </c>
      <c r="AM472" s="34">
        <f t="shared" si="31"/>
        <v>2.4</v>
      </c>
      <c r="AN472" s="33">
        <f t="shared" si="32"/>
        <v>3</v>
      </c>
      <c r="AO472" s="28" t="s">
        <v>136</v>
      </c>
      <c r="AP472" s="25" t="s">
        <v>128</v>
      </c>
      <c r="AQ472" s="28" t="s">
        <v>110</v>
      </c>
      <c r="AR472" s="28" t="s">
        <v>3105</v>
      </c>
      <c r="AS472" s="28" t="s">
        <v>2272</v>
      </c>
      <c r="AT472" s="23" t="s">
        <v>113</v>
      </c>
      <c r="AU472" s="23" t="s">
        <v>114</v>
      </c>
      <c r="AV472" s="25" t="s">
        <v>128</v>
      </c>
      <c r="AW472" s="25" t="s">
        <v>128</v>
      </c>
      <c r="AX472" s="25" t="s">
        <v>128</v>
      </c>
      <c r="AY472" s="25" t="s">
        <v>128</v>
      </c>
      <c r="AZ472" s="25" t="s">
        <v>128</v>
      </c>
      <c r="BA472" s="25" t="s">
        <v>128</v>
      </c>
      <c r="BB472" s="25" t="s">
        <v>128</v>
      </c>
      <c r="BC472" s="25" t="s">
        <v>128</v>
      </c>
      <c r="BD472" s="25" t="s">
        <v>128</v>
      </c>
      <c r="BE472" s="25" t="s">
        <v>128</v>
      </c>
      <c r="BF472" s="25" t="s">
        <v>128</v>
      </c>
      <c r="BG472" s="25" t="s">
        <v>128</v>
      </c>
      <c r="BH472" s="25" t="s">
        <v>113</v>
      </c>
      <c r="BI472" s="23" t="s">
        <v>128</v>
      </c>
      <c r="BJ472" t="s">
        <v>1321</v>
      </c>
      <c r="BK472" s="23" t="s">
        <v>1111</v>
      </c>
      <c r="BL472" s="23"/>
    </row>
    <row r="473" spans="1:64" ht="15">
      <c r="A473" s="28">
        <v>679</v>
      </c>
      <c r="B473" s="23" t="s">
        <v>1112</v>
      </c>
      <c r="C473" s="28" t="s">
        <v>1849</v>
      </c>
      <c r="D473" s="27" t="s">
        <v>155</v>
      </c>
      <c r="E473" s="42">
        <v>3</v>
      </c>
      <c r="F473" s="25" t="s">
        <v>128</v>
      </c>
      <c r="G473" s="25" t="s">
        <v>128</v>
      </c>
      <c r="H473" s="25" t="s">
        <v>128</v>
      </c>
      <c r="I473" s="29" t="s">
        <v>2553</v>
      </c>
      <c r="J473" s="43" t="s">
        <v>10</v>
      </c>
      <c r="K473" s="27" t="s">
        <v>21</v>
      </c>
      <c r="L473" s="29">
        <v>106.592</v>
      </c>
      <c r="M473" s="29">
        <v>106.739</v>
      </c>
      <c r="N473" s="29">
        <v>4.4091129860229934</v>
      </c>
      <c r="O473" s="30">
        <v>5.5</v>
      </c>
      <c r="P473" s="27" t="s">
        <v>106</v>
      </c>
      <c r="Q473" s="31">
        <v>2</v>
      </c>
      <c r="R473" s="25" t="s">
        <v>4416</v>
      </c>
      <c r="S473" s="25" t="s">
        <v>128</v>
      </c>
      <c r="T473" s="25" t="s">
        <v>4374</v>
      </c>
      <c r="U473" s="25" t="s">
        <v>128</v>
      </c>
      <c r="V473" s="23" t="s">
        <v>1209</v>
      </c>
      <c r="W473" s="23" t="s">
        <v>1210</v>
      </c>
      <c r="X473" s="23" t="s">
        <v>76</v>
      </c>
      <c r="Y473" s="23" t="s">
        <v>1301</v>
      </c>
      <c r="Z473" s="23" t="s">
        <v>1276</v>
      </c>
      <c r="AA473" s="23" t="s">
        <v>107</v>
      </c>
      <c r="AB473" s="23" t="s">
        <v>2987</v>
      </c>
      <c r="AC473" s="25">
        <v>7.3013698630136989</v>
      </c>
      <c r="AD473" s="32">
        <v>300000000</v>
      </c>
      <c r="AE473" s="33">
        <f>VLOOKUP(J473,Library!A:B,2,0)</f>
        <v>1</v>
      </c>
      <c r="AF473" s="33">
        <f>VLOOKUP(J473,Library!A:G,7,0)</f>
        <v>3</v>
      </c>
      <c r="AG473" s="28">
        <f>VLOOKUP(V473,Library!W:X,2,0)</f>
        <v>3</v>
      </c>
      <c r="AH473" s="28">
        <f>VLOOKUP(W473,Library!Y:Z,2,0)</f>
        <v>3</v>
      </c>
      <c r="AI473" s="28">
        <f>VLOOKUP(X473,Library!AA:AB,2,0)</f>
        <v>3</v>
      </c>
      <c r="AJ473" s="33">
        <f>IF(MAX(AG473,AH473,AI473)=0,VLOOKUP(I473,Library!$J:$P,7,0),MAX(AG473,AH473,AI473))</f>
        <v>3</v>
      </c>
      <c r="AK473" s="33">
        <f t="shared" si="30"/>
        <v>4</v>
      </c>
      <c r="AL473" s="33">
        <f>VLOOKUP(AA473,Library!T:U,2,0)</f>
        <v>1</v>
      </c>
      <c r="AM473" s="34">
        <f t="shared" si="31"/>
        <v>2.2999999999999998</v>
      </c>
      <c r="AN473" s="33">
        <f t="shared" si="32"/>
        <v>3</v>
      </c>
      <c r="AO473" s="28" t="s">
        <v>136</v>
      </c>
      <c r="AP473" s="25" t="s">
        <v>128</v>
      </c>
      <c r="AQ473" s="28" t="s">
        <v>110</v>
      </c>
      <c r="AR473" s="28" t="s">
        <v>3105</v>
      </c>
      <c r="AS473" s="28" t="s">
        <v>2272</v>
      </c>
      <c r="AT473" s="23" t="s">
        <v>113</v>
      </c>
      <c r="AU473" s="23" t="s">
        <v>114</v>
      </c>
      <c r="AV473" s="25" t="s">
        <v>128</v>
      </c>
      <c r="AW473" s="25" t="s">
        <v>128</v>
      </c>
      <c r="AX473" s="25" t="s">
        <v>128</v>
      </c>
      <c r="AY473" s="25" t="s">
        <v>128</v>
      </c>
      <c r="AZ473" s="25" t="s">
        <v>128</v>
      </c>
      <c r="BA473" s="25" t="s">
        <v>128</v>
      </c>
      <c r="BB473" s="25" t="s">
        <v>128</v>
      </c>
      <c r="BC473" s="25" t="s">
        <v>128</v>
      </c>
      <c r="BD473" s="25" t="s">
        <v>128</v>
      </c>
      <c r="BE473" s="25" t="s">
        <v>128</v>
      </c>
      <c r="BF473" s="25" t="s">
        <v>128</v>
      </c>
      <c r="BG473" s="25" t="s">
        <v>128</v>
      </c>
      <c r="BH473" s="25" t="s">
        <v>113</v>
      </c>
      <c r="BI473" s="23" t="s">
        <v>128</v>
      </c>
      <c r="BJ473" t="s">
        <v>1321</v>
      </c>
      <c r="BK473" s="23" t="s">
        <v>1112</v>
      </c>
      <c r="BL473" s="23"/>
    </row>
    <row r="474" spans="1:64" ht="15">
      <c r="A474" s="28">
        <v>680</v>
      </c>
      <c r="B474" s="23" t="s">
        <v>1113</v>
      </c>
      <c r="C474" s="28" t="s">
        <v>1850</v>
      </c>
      <c r="D474" s="27" t="s">
        <v>155</v>
      </c>
      <c r="E474" s="42">
        <v>3</v>
      </c>
      <c r="F474" s="25" t="s">
        <v>128</v>
      </c>
      <c r="G474" s="25" t="s">
        <v>128</v>
      </c>
      <c r="H474" s="25" t="s">
        <v>128</v>
      </c>
      <c r="I474" s="29" t="s">
        <v>2554</v>
      </c>
      <c r="J474" s="43" t="s">
        <v>10</v>
      </c>
      <c r="K474" s="27" t="s">
        <v>21</v>
      </c>
      <c r="L474" s="29">
        <v>109.2</v>
      </c>
      <c r="M474" s="29">
        <v>109.446</v>
      </c>
      <c r="N474" s="29">
        <v>4.8551636111297478</v>
      </c>
      <c r="O474" s="30">
        <v>5.75</v>
      </c>
      <c r="P474" s="27" t="s">
        <v>106</v>
      </c>
      <c r="Q474" s="31">
        <v>2</v>
      </c>
      <c r="R474" s="25" t="s">
        <v>2873</v>
      </c>
      <c r="S474" s="25" t="s">
        <v>128</v>
      </c>
      <c r="T474" s="25" t="s">
        <v>4374</v>
      </c>
      <c r="U474" s="25" t="s">
        <v>128</v>
      </c>
      <c r="V474" s="23" t="s">
        <v>1209</v>
      </c>
      <c r="W474" s="23" t="s">
        <v>1210</v>
      </c>
      <c r="X474" s="23" t="s">
        <v>76</v>
      </c>
      <c r="Y474" s="23" t="s">
        <v>1301</v>
      </c>
      <c r="Z474" s="23" t="s">
        <v>1276</v>
      </c>
      <c r="AA474" s="23" t="s">
        <v>107</v>
      </c>
      <c r="AB474" s="23" t="s">
        <v>2988</v>
      </c>
      <c r="AC474" s="25">
        <v>14.991780821917809</v>
      </c>
      <c r="AD474" s="32">
        <v>500000000</v>
      </c>
      <c r="AE474" s="33">
        <f>VLOOKUP(J474,Library!A:B,2,0)</f>
        <v>1</v>
      </c>
      <c r="AF474" s="33">
        <f>VLOOKUP(J474,Library!A:G,7,0)</f>
        <v>3</v>
      </c>
      <c r="AG474" s="28">
        <f>VLOOKUP(V474,Library!W:X,2,0)</f>
        <v>3</v>
      </c>
      <c r="AH474" s="28">
        <f>VLOOKUP(W474,Library!Y:Z,2,0)</f>
        <v>3</v>
      </c>
      <c r="AI474" s="28">
        <f>VLOOKUP(X474,Library!AA:AB,2,0)</f>
        <v>3</v>
      </c>
      <c r="AJ474" s="33">
        <f>IF(MAX(AG474,AH474,AI474)=0,VLOOKUP(I474,Library!$J:$P,7,0),MAX(AG474,AH474,AI474))</f>
        <v>3</v>
      </c>
      <c r="AK474" s="33">
        <f t="shared" si="30"/>
        <v>5</v>
      </c>
      <c r="AL474" s="33">
        <f>VLOOKUP(AA474,Library!T:U,2,0)</f>
        <v>1</v>
      </c>
      <c r="AM474" s="34">
        <f t="shared" si="31"/>
        <v>2.4</v>
      </c>
      <c r="AN474" s="33">
        <f t="shared" si="32"/>
        <v>3</v>
      </c>
      <c r="AO474" s="28" t="s">
        <v>136</v>
      </c>
      <c r="AP474" s="25" t="s">
        <v>128</v>
      </c>
      <c r="AQ474" s="28" t="s">
        <v>110</v>
      </c>
      <c r="AR474" s="28" t="s">
        <v>3105</v>
      </c>
      <c r="AS474" s="28" t="s">
        <v>2272</v>
      </c>
      <c r="AT474" s="23" t="s">
        <v>113</v>
      </c>
      <c r="AU474" s="23" t="s">
        <v>114</v>
      </c>
      <c r="AV474" s="25" t="s">
        <v>128</v>
      </c>
      <c r="AW474" s="25" t="s">
        <v>128</v>
      </c>
      <c r="AX474" s="25" t="s">
        <v>128</v>
      </c>
      <c r="AY474" s="25" t="s">
        <v>128</v>
      </c>
      <c r="AZ474" s="25" t="s">
        <v>128</v>
      </c>
      <c r="BA474" s="25" t="s">
        <v>128</v>
      </c>
      <c r="BB474" s="25" t="s">
        <v>128</v>
      </c>
      <c r="BC474" s="25" t="s">
        <v>128</v>
      </c>
      <c r="BD474" s="25" t="s">
        <v>128</v>
      </c>
      <c r="BE474" s="25" t="s">
        <v>128</v>
      </c>
      <c r="BF474" s="25" t="s">
        <v>128</v>
      </c>
      <c r="BG474" s="25" t="s">
        <v>128</v>
      </c>
      <c r="BH474" s="25" t="s">
        <v>113</v>
      </c>
      <c r="BI474" s="23" t="s">
        <v>128</v>
      </c>
      <c r="BJ474" t="s">
        <v>1321</v>
      </c>
      <c r="BK474" s="23" t="s">
        <v>1113</v>
      </c>
      <c r="BL474" s="23"/>
    </row>
    <row r="475" spans="1:64" ht="15">
      <c r="A475" s="28">
        <v>681</v>
      </c>
      <c r="B475" s="23" t="s">
        <v>1114</v>
      </c>
      <c r="C475" s="28" t="s">
        <v>1851</v>
      </c>
      <c r="D475" s="27" t="s">
        <v>155</v>
      </c>
      <c r="E475" s="42">
        <v>3</v>
      </c>
      <c r="F475" s="25" t="s">
        <v>128</v>
      </c>
      <c r="G475" s="25" t="s">
        <v>128</v>
      </c>
      <c r="H475" s="25" t="s">
        <v>128</v>
      </c>
      <c r="I475" s="29" t="s">
        <v>2555</v>
      </c>
      <c r="J475" s="43" t="s">
        <v>10</v>
      </c>
      <c r="K475" s="27" t="s">
        <v>21</v>
      </c>
      <c r="L475" s="29">
        <v>110.70699999999999</v>
      </c>
      <c r="M475" s="29">
        <v>110.95099999999999</v>
      </c>
      <c r="N475" s="29">
        <v>4.4012046057690313</v>
      </c>
      <c r="O475" s="30">
        <v>5.875</v>
      </c>
      <c r="P475" s="27" t="s">
        <v>106</v>
      </c>
      <c r="Q475" s="31">
        <v>2</v>
      </c>
      <c r="R475" s="25" t="s">
        <v>4441</v>
      </c>
      <c r="S475" s="25" t="s">
        <v>128</v>
      </c>
      <c r="T475" s="25" t="s">
        <v>4374</v>
      </c>
      <c r="U475" s="25" t="s">
        <v>128</v>
      </c>
      <c r="V475" s="23" t="s">
        <v>1209</v>
      </c>
      <c r="W475" s="23" t="s">
        <v>1210</v>
      </c>
      <c r="X475" s="23" t="s">
        <v>8</v>
      </c>
      <c r="Y475" s="23" t="s">
        <v>1301</v>
      </c>
      <c r="Z475" s="23" t="s">
        <v>1276</v>
      </c>
      <c r="AA475" s="23" t="s">
        <v>107</v>
      </c>
      <c r="AB475" s="23" t="s">
        <v>2989</v>
      </c>
      <c r="AC475" s="25">
        <v>9.1041095890410961</v>
      </c>
      <c r="AD475" s="32">
        <v>790000000</v>
      </c>
      <c r="AE475" s="33">
        <f>VLOOKUP(J475,Library!A:B,2,0)</f>
        <v>1</v>
      </c>
      <c r="AF475" s="33">
        <f>VLOOKUP(J475,Library!A:G,7,0)</f>
        <v>3</v>
      </c>
      <c r="AG475" s="28">
        <f>VLOOKUP(V475,Library!W:X,2,0)</f>
        <v>3</v>
      </c>
      <c r="AH475" s="28">
        <f>VLOOKUP(W475,Library!Y:Z,2,0)</f>
        <v>3</v>
      </c>
      <c r="AI475" s="28" t="str">
        <f>VLOOKUP(X475,Library!AA:AB,2,0)</f>
        <v>N/A</v>
      </c>
      <c r="AJ475" s="33">
        <f>IF(MAX(AG475,AH475,AI475)=0,VLOOKUP(I475,Library!$J:$P,7,0),MAX(AG475,AH475,AI475))</f>
        <v>3</v>
      </c>
      <c r="AK475" s="33">
        <f t="shared" si="30"/>
        <v>4</v>
      </c>
      <c r="AL475" s="33">
        <f>VLOOKUP(AA475,Library!T:U,2,0)</f>
        <v>1</v>
      </c>
      <c r="AM475" s="34">
        <f t="shared" si="31"/>
        <v>2.2999999999999998</v>
      </c>
      <c r="AN475" s="33">
        <f t="shared" si="32"/>
        <v>3</v>
      </c>
      <c r="AO475" s="28" t="s">
        <v>136</v>
      </c>
      <c r="AP475" s="25" t="s">
        <v>128</v>
      </c>
      <c r="AQ475" s="28" t="s">
        <v>110</v>
      </c>
      <c r="AR475" s="28" t="s">
        <v>157</v>
      </c>
      <c r="AS475" s="28" t="s">
        <v>158</v>
      </c>
      <c r="AT475" s="23" t="s">
        <v>113</v>
      </c>
      <c r="AU475" s="23" t="s">
        <v>114</v>
      </c>
      <c r="AV475" s="25" t="s">
        <v>128</v>
      </c>
      <c r="AW475" s="25" t="s">
        <v>128</v>
      </c>
      <c r="AX475" s="25" t="s">
        <v>128</v>
      </c>
      <c r="AY475" s="25" t="s">
        <v>128</v>
      </c>
      <c r="AZ475" s="25" t="s">
        <v>128</v>
      </c>
      <c r="BA475" s="25" t="s">
        <v>128</v>
      </c>
      <c r="BB475" s="25" t="s">
        <v>128</v>
      </c>
      <c r="BC475" s="25" t="s">
        <v>128</v>
      </c>
      <c r="BD475" s="25" t="s">
        <v>128</v>
      </c>
      <c r="BE475" s="25" t="s">
        <v>128</v>
      </c>
      <c r="BF475" s="25" t="s">
        <v>128</v>
      </c>
      <c r="BG475" s="25" t="s">
        <v>128</v>
      </c>
      <c r="BH475" s="25" t="s">
        <v>113</v>
      </c>
      <c r="BI475" s="23" t="s">
        <v>128</v>
      </c>
      <c r="BJ475" t="s">
        <v>1321</v>
      </c>
      <c r="BK475" s="23" t="s">
        <v>1114</v>
      </c>
      <c r="BL475" s="23"/>
    </row>
    <row r="476" spans="1:64" ht="15">
      <c r="A476" s="28">
        <v>682</v>
      </c>
      <c r="B476" s="23" t="s">
        <v>1115</v>
      </c>
      <c r="C476" s="28" t="s">
        <v>1852</v>
      </c>
      <c r="D476" s="27" t="s">
        <v>155</v>
      </c>
      <c r="E476" s="42">
        <v>3</v>
      </c>
      <c r="F476" s="25" t="s">
        <v>128</v>
      </c>
      <c r="G476" s="25" t="s">
        <v>128</v>
      </c>
      <c r="H476" s="25" t="s">
        <v>128</v>
      </c>
      <c r="I476" s="29" t="s">
        <v>2555</v>
      </c>
      <c r="J476" s="43" t="s">
        <v>10</v>
      </c>
      <c r="K476" s="27" t="s">
        <v>21</v>
      </c>
      <c r="L476" s="29">
        <v>117.008</v>
      </c>
      <c r="M476" s="29">
        <v>117.21899999999999</v>
      </c>
      <c r="N476" s="29">
        <v>4.4421599824944114</v>
      </c>
      <c r="O476" s="30">
        <v>6.4</v>
      </c>
      <c r="P476" s="27" t="s">
        <v>106</v>
      </c>
      <c r="Q476" s="31">
        <v>2</v>
      </c>
      <c r="R476" s="25" t="s">
        <v>4408</v>
      </c>
      <c r="S476" s="25" t="s">
        <v>128</v>
      </c>
      <c r="T476" s="25" t="s">
        <v>4374</v>
      </c>
      <c r="U476" s="25" t="s">
        <v>128</v>
      </c>
      <c r="V476" s="23" t="s">
        <v>1209</v>
      </c>
      <c r="W476" s="23" t="s">
        <v>1210</v>
      </c>
      <c r="X476" s="23" t="s">
        <v>8</v>
      </c>
      <c r="Y476" s="23" t="s">
        <v>1301</v>
      </c>
      <c r="Z476" s="23" t="s">
        <v>1276</v>
      </c>
      <c r="AA476" s="23" t="s">
        <v>107</v>
      </c>
      <c r="AB476" s="23" t="s">
        <v>2990</v>
      </c>
      <c r="AC476" s="25">
        <v>11.287671232876713</v>
      </c>
      <c r="AD476" s="32">
        <v>1250000000</v>
      </c>
      <c r="AE476" s="33">
        <f>VLOOKUP(J476,Library!A:B,2,0)</f>
        <v>1</v>
      </c>
      <c r="AF476" s="33">
        <f>VLOOKUP(J476,Library!A:G,7,0)</f>
        <v>3</v>
      </c>
      <c r="AG476" s="28">
        <f>VLOOKUP(V476,Library!W:X,2,0)</f>
        <v>3</v>
      </c>
      <c r="AH476" s="28">
        <f>VLOOKUP(W476,Library!Y:Z,2,0)</f>
        <v>3</v>
      </c>
      <c r="AI476" s="28" t="str">
        <f>VLOOKUP(X476,Library!AA:AB,2,0)</f>
        <v>N/A</v>
      </c>
      <c r="AJ476" s="33">
        <f>IF(MAX(AG476,AH476,AI476)=0,VLOOKUP(I476,Library!$J:$P,7,0),MAX(AG476,AH476,AI476))</f>
        <v>3</v>
      </c>
      <c r="AK476" s="33">
        <f t="shared" si="30"/>
        <v>5</v>
      </c>
      <c r="AL476" s="33">
        <f>VLOOKUP(AA476,Library!T:U,2,0)</f>
        <v>1</v>
      </c>
      <c r="AM476" s="34">
        <f t="shared" si="31"/>
        <v>2.4</v>
      </c>
      <c r="AN476" s="33">
        <f t="shared" si="32"/>
        <v>3</v>
      </c>
      <c r="AO476" s="28" t="s">
        <v>136</v>
      </c>
      <c r="AP476" s="25" t="s">
        <v>128</v>
      </c>
      <c r="AQ476" s="28" t="s">
        <v>110</v>
      </c>
      <c r="AR476" s="28" t="s">
        <v>157</v>
      </c>
      <c r="AS476" s="28" t="s">
        <v>158</v>
      </c>
      <c r="AT476" s="23" t="s">
        <v>113</v>
      </c>
      <c r="AU476" s="23" t="s">
        <v>114</v>
      </c>
      <c r="AV476" s="25" t="s">
        <v>128</v>
      </c>
      <c r="AW476" s="25" t="s">
        <v>128</v>
      </c>
      <c r="AX476" s="25" t="s">
        <v>128</v>
      </c>
      <c r="AY476" s="25" t="s">
        <v>128</v>
      </c>
      <c r="AZ476" s="25" t="s">
        <v>128</v>
      </c>
      <c r="BA476" s="25" t="s">
        <v>128</v>
      </c>
      <c r="BB476" s="25" t="s">
        <v>128</v>
      </c>
      <c r="BC476" s="25" t="s">
        <v>128</v>
      </c>
      <c r="BD476" s="25" t="s">
        <v>128</v>
      </c>
      <c r="BE476" s="25" t="s">
        <v>128</v>
      </c>
      <c r="BF476" s="25" t="s">
        <v>128</v>
      </c>
      <c r="BG476" s="25" t="s">
        <v>128</v>
      </c>
      <c r="BH476" s="25" t="s">
        <v>113</v>
      </c>
      <c r="BI476" s="23" t="s">
        <v>128</v>
      </c>
      <c r="BJ476" t="s">
        <v>1321</v>
      </c>
      <c r="BK476" s="23" t="s">
        <v>1115</v>
      </c>
      <c r="BL476" s="23"/>
    </row>
    <row r="477" spans="1:64" ht="15">
      <c r="A477" s="28">
        <v>683</v>
      </c>
      <c r="B477" s="23" t="s">
        <v>1116</v>
      </c>
      <c r="C477" s="28" t="s">
        <v>1853</v>
      </c>
      <c r="D477" s="27" t="s">
        <v>155</v>
      </c>
      <c r="E477" s="42">
        <v>3</v>
      </c>
      <c r="F477" s="25" t="s">
        <v>128</v>
      </c>
      <c r="G477" s="25" t="s">
        <v>128</v>
      </c>
      <c r="H477" s="25" t="s">
        <v>128</v>
      </c>
      <c r="I477" s="29" t="s">
        <v>2555</v>
      </c>
      <c r="J477" s="43" t="s">
        <v>10</v>
      </c>
      <c r="K477" s="27" t="s">
        <v>21</v>
      </c>
      <c r="L477" s="29">
        <v>130.06899999999999</v>
      </c>
      <c r="M477" s="29">
        <v>130.39400000000001</v>
      </c>
      <c r="N477" s="29">
        <v>4.4747303282387678</v>
      </c>
      <c r="O477" s="30">
        <v>7.5</v>
      </c>
      <c r="P477" s="27" t="s">
        <v>106</v>
      </c>
      <c r="Q477" s="31">
        <v>2</v>
      </c>
      <c r="R477" s="25" t="s">
        <v>4449</v>
      </c>
      <c r="S477" s="25" t="s">
        <v>128</v>
      </c>
      <c r="T477" s="25" t="s">
        <v>4374</v>
      </c>
      <c r="U477" s="25" t="s">
        <v>128</v>
      </c>
      <c r="V477" s="23" t="s">
        <v>1209</v>
      </c>
      <c r="W477" s="23" t="s">
        <v>1210</v>
      </c>
      <c r="X477" s="23" t="s">
        <v>8</v>
      </c>
      <c r="Y477" s="23" t="s">
        <v>1301</v>
      </c>
      <c r="Z477" s="23" t="s">
        <v>1276</v>
      </c>
      <c r="AA477" s="23" t="s">
        <v>107</v>
      </c>
      <c r="AB477" s="23" t="s">
        <v>2991</v>
      </c>
      <c r="AC477" s="25">
        <v>13.495890410958904</v>
      </c>
      <c r="AD477" s="32">
        <v>700000000</v>
      </c>
      <c r="AE477" s="33">
        <f>VLOOKUP(J477,Library!A:B,2,0)</f>
        <v>1</v>
      </c>
      <c r="AF477" s="33">
        <f>VLOOKUP(J477,Library!A:G,7,0)</f>
        <v>3</v>
      </c>
      <c r="AG477" s="28">
        <f>VLOOKUP(V477,Library!W:X,2,0)</f>
        <v>3</v>
      </c>
      <c r="AH477" s="28">
        <f>VLOOKUP(W477,Library!Y:Z,2,0)</f>
        <v>3</v>
      </c>
      <c r="AI477" s="28" t="str">
        <f>VLOOKUP(X477,Library!AA:AB,2,0)</f>
        <v>N/A</v>
      </c>
      <c r="AJ477" s="33">
        <f>IF(MAX(AG477,AH477,AI477)=0,VLOOKUP(I477,Library!$J:$P,7,0),MAX(AG477,AH477,AI477))</f>
        <v>3</v>
      </c>
      <c r="AK477" s="33">
        <f t="shared" si="30"/>
        <v>5</v>
      </c>
      <c r="AL477" s="33">
        <f>VLOOKUP(AA477,Library!T:U,2,0)</f>
        <v>1</v>
      </c>
      <c r="AM477" s="34">
        <f t="shared" si="31"/>
        <v>2.4</v>
      </c>
      <c r="AN477" s="33">
        <f t="shared" si="32"/>
        <v>3</v>
      </c>
      <c r="AO477" s="28" t="s">
        <v>136</v>
      </c>
      <c r="AP477" s="25" t="s">
        <v>128</v>
      </c>
      <c r="AQ477" s="28" t="s">
        <v>110</v>
      </c>
      <c r="AR477" s="28" t="s">
        <v>157</v>
      </c>
      <c r="AS477" s="28" t="s">
        <v>158</v>
      </c>
      <c r="AT477" s="23" t="s">
        <v>113</v>
      </c>
      <c r="AU477" s="23" t="s">
        <v>114</v>
      </c>
      <c r="AV477" s="25" t="s">
        <v>128</v>
      </c>
      <c r="AW477" s="25" t="s">
        <v>128</v>
      </c>
      <c r="AX477" s="25" t="s">
        <v>128</v>
      </c>
      <c r="AY477" s="25" t="s">
        <v>128</v>
      </c>
      <c r="AZ477" s="25" t="s">
        <v>128</v>
      </c>
      <c r="BA477" s="25" t="s">
        <v>128</v>
      </c>
      <c r="BB477" s="25" t="s">
        <v>128</v>
      </c>
      <c r="BC477" s="25" t="s">
        <v>128</v>
      </c>
      <c r="BD477" s="25" t="s">
        <v>128</v>
      </c>
      <c r="BE477" s="25" t="s">
        <v>128</v>
      </c>
      <c r="BF477" s="25" t="s">
        <v>128</v>
      </c>
      <c r="BG477" s="25" t="s">
        <v>128</v>
      </c>
      <c r="BH477" s="25" t="s">
        <v>113</v>
      </c>
      <c r="BI477" s="23" t="s">
        <v>128</v>
      </c>
      <c r="BJ477" t="s">
        <v>1321</v>
      </c>
      <c r="BK477" s="23" t="s">
        <v>1116</v>
      </c>
      <c r="BL477" s="23"/>
    </row>
    <row r="478" spans="1:64" ht="15">
      <c r="A478" s="28">
        <v>684</v>
      </c>
      <c r="B478" s="23" t="s">
        <v>1117</v>
      </c>
      <c r="C478" s="28" t="s">
        <v>1854</v>
      </c>
      <c r="D478" s="27" t="s">
        <v>155</v>
      </c>
      <c r="E478" s="42">
        <v>3</v>
      </c>
      <c r="F478" s="25" t="s">
        <v>128</v>
      </c>
      <c r="G478" s="25" t="s">
        <v>128</v>
      </c>
      <c r="H478" s="25" t="s">
        <v>128</v>
      </c>
      <c r="I478" s="29" t="s">
        <v>2555</v>
      </c>
      <c r="J478" s="43" t="s">
        <v>10</v>
      </c>
      <c r="K478" s="27" t="s">
        <v>21</v>
      </c>
      <c r="L478" s="29">
        <v>118.55800000000001</v>
      </c>
      <c r="M478" s="29">
        <v>118.696</v>
      </c>
      <c r="N478" s="29">
        <v>4.3584972126562853</v>
      </c>
      <c r="O478" s="30">
        <v>7.875</v>
      </c>
      <c r="P478" s="27" t="s">
        <v>106</v>
      </c>
      <c r="Q478" s="31">
        <v>2</v>
      </c>
      <c r="R478" s="25" t="s">
        <v>582</v>
      </c>
      <c r="S478" s="25" t="s">
        <v>128</v>
      </c>
      <c r="T478" s="25" t="s">
        <v>4374</v>
      </c>
      <c r="U478" s="25" t="s">
        <v>128</v>
      </c>
      <c r="V478" s="23" t="s">
        <v>1209</v>
      </c>
      <c r="W478" s="23" t="s">
        <v>1210</v>
      </c>
      <c r="X478" s="23" t="s">
        <v>8</v>
      </c>
      <c r="Y478" s="23" t="s">
        <v>1301</v>
      </c>
      <c r="Z478" s="23" t="s">
        <v>1276</v>
      </c>
      <c r="AA478" s="23" t="s">
        <v>107</v>
      </c>
      <c r="AB478" s="23" t="s">
        <v>2992</v>
      </c>
      <c r="AC478" s="25">
        <v>6.117808219178082</v>
      </c>
      <c r="AD478" s="32">
        <v>500000000</v>
      </c>
      <c r="AE478" s="33">
        <f>VLOOKUP(J478,Library!A:B,2,0)</f>
        <v>1</v>
      </c>
      <c r="AF478" s="33">
        <f>VLOOKUP(J478,Library!A:G,7,0)</f>
        <v>3</v>
      </c>
      <c r="AG478" s="28">
        <f>VLOOKUP(V478,Library!W:X,2,0)</f>
        <v>3</v>
      </c>
      <c r="AH478" s="28">
        <f>VLOOKUP(W478,Library!Y:Z,2,0)</f>
        <v>3</v>
      </c>
      <c r="AI478" s="28" t="str">
        <f>VLOOKUP(X478,Library!AA:AB,2,0)</f>
        <v>N/A</v>
      </c>
      <c r="AJ478" s="33">
        <f>IF(MAX(AG478,AH478,AI478)=0,VLOOKUP(I478,Library!$J:$P,7,0),MAX(AG478,AH478,AI478))</f>
        <v>3</v>
      </c>
      <c r="AK478" s="33">
        <f t="shared" si="30"/>
        <v>4</v>
      </c>
      <c r="AL478" s="33">
        <f>VLOOKUP(AA478,Library!T:U,2,0)</f>
        <v>1</v>
      </c>
      <c r="AM478" s="34">
        <f t="shared" si="31"/>
        <v>2.2999999999999998</v>
      </c>
      <c r="AN478" s="33">
        <f t="shared" si="32"/>
        <v>3</v>
      </c>
      <c r="AO478" s="28" t="s">
        <v>136</v>
      </c>
      <c r="AP478" s="25" t="s">
        <v>128</v>
      </c>
      <c r="AQ478" s="28" t="s">
        <v>110</v>
      </c>
      <c r="AR478" s="28" t="s">
        <v>157</v>
      </c>
      <c r="AS478" s="28" t="s">
        <v>158</v>
      </c>
      <c r="AT478" s="23" t="s">
        <v>113</v>
      </c>
      <c r="AU478" s="23" t="s">
        <v>114</v>
      </c>
      <c r="AV478" s="25" t="s">
        <v>128</v>
      </c>
      <c r="AW478" s="25" t="s">
        <v>128</v>
      </c>
      <c r="AX478" s="25" t="s">
        <v>128</v>
      </c>
      <c r="AY478" s="25" t="s">
        <v>128</v>
      </c>
      <c r="AZ478" s="25" t="s">
        <v>128</v>
      </c>
      <c r="BA478" s="25" t="s">
        <v>128</v>
      </c>
      <c r="BB478" s="25" t="s">
        <v>128</v>
      </c>
      <c r="BC478" s="25" t="s">
        <v>128</v>
      </c>
      <c r="BD478" s="25" t="s">
        <v>128</v>
      </c>
      <c r="BE478" s="25" t="s">
        <v>128</v>
      </c>
      <c r="BF478" s="25" t="s">
        <v>128</v>
      </c>
      <c r="BG478" s="25" t="s">
        <v>128</v>
      </c>
      <c r="BH478" s="25" t="s">
        <v>113</v>
      </c>
      <c r="BI478" s="23" t="s">
        <v>128</v>
      </c>
      <c r="BJ478" t="s">
        <v>1321</v>
      </c>
      <c r="BK478" s="23" t="s">
        <v>1117</v>
      </c>
      <c r="BL478" s="23"/>
    </row>
    <row r="479" spans="1:64" ht="15">
      <c r="A479" s="28">
        <v>685</v>
      </c>
      <c r="B479" s="23" t="s">
        <v>1118</v>
      </c>
      <c r="C479" s="28" t="s">
        <v>1855</v>
      </c>
      <c r="D479" s="27" t="s">
        <v>155</v>
      </c>
      <c r="E479" s="42">
        <v>3</v>
      </c>
      <c r="F479" s="25" t="s">
        <v>128</v>
      </c>
      <c r="G479" s="25" t="s">
        <v>128</v>
      </c>
      <c r="H479" s="25" t="s">
        <v>128</v>
      </c>
      <c r="I479" s="29" t="s">
        <v>2555</v>
      </c>
      <c r="J479" s="43" t="s">
        <v>10</v>
      </c>
      <c r="K479" s="27" t="s">
        <v>21</v>
      </c>
      <c r="L479" s="29">
        <v>107.098</v>
      </c>
      <c r="M479" s="29">
        <v>107.295</v>
      </c>
      <c r="N479" s="29">
        <v>3.9665539726489665</v>
      </c>
      <c r="O479" s="30">
        <v>7.4</v>
      </c>
      <c r="P479" s="27" t="s">
        <v>106</v>
      </c>
      <c r="Q479" s="31">
        <v>2</v>
      </c>
      <c r="R479" s="25" t="s">
        <v>4409</v>
      </c>
      <c r="S479" s="25" t="s">
        <v>128</v>
      </c>
      <c r="T479" s="25" t="s">
        <v>4374</v>
      </c>
      <c r="U479" s="25" t="s">
        <v>128</v>
      </c>
      <c r="V479" s="23" t="s">
        <v>1209</v>
      </c>
      <c r="W479" s="23" t="s">
        <v>1210</v>
      </c>
      <c r="X479" s="23" t="s">
        <v>8</v>
      </c>
      <c r="Y479" s="23" t="s">
        <v>1301</v>
      </c>
      <c r="Z479" s="23" t="s">
        <v>1276</v>
      </c>
      <c r="AA479" s="23" t="s">
        <v>107</v>
      </c>
      <c r="AB479" s="23" t="s">
        <v>2993</v>
      </c>
      <c r="AC479" s="25">
        <v>2.2438356164383562</v>
      </c>
      <c r="AD479" s="32">
        <v>200000000</v>
      </c>
      <c r="AE479" s="33">
        <f>VLOOKUP(J479,Library!A:B,2,0)</f>
        <v>1</v>
      </c>
      <c r="AF479" s="33">
        <f>VLOOKUP(J479,Library!A:G,7,0)</f>
        <v>3</v>
      </c>
      <c r="AG479" s="28">
        <f>VLOOKUP(V479,Library!W:X,2,0)</f>
        <v>3</v>
      </c>
      <c r="AH479" s="28">
        <f>VLOOKUP(W479,Library!Y:Z,2,0)</f>
        <v>3</v>
      </c>
      <c r="AI479" s="28" t="str">
        <f>VLOOKUP(X479,Library!AA:AB,2,0)</f>
        <v>N/A</v>
      </c>
      <c r="AJ479" s="33">
        <f>IF(MAX(AG479,AH479,AI479)=0,VLOOKUP(I479,Library!$J:$P,7,0),MAX(AG479,AH479,AI479))</f>
        <v>3</v>
      </c>
      <c r="AK479" s="33">
        <f t="shared" si="30"/>
        <v>3</v>
      </c>
      <c r="AL479" s="33">
        <f>VLOOKUP(AA479,Library!T:U,2,0)</f>
        <v>1</v>
      </c>
      <c r="AM479" s="34">
        <f t="shared" si="31"/>
        <v>2.2000000000000002</v>
      </c>
      <c r="AN479" s="33">
        <f t="shared" si="32"/>
        <v>3</v>
      </c>
      <c r="AO479" s="28" t="s">
        <v>136</v>
      </c>
      <c r="AP479" s="25" t="s">
        <v>128</v>
      </c>
      <c r="AQ479" s="28" t="s">
        <v>110</v>
      </c>
      <c r="AR479" s="28" t="s">
        <v>157</v>
      </c>
      <c r="AS479" s="28" t="s">
        <v>158</v>
      </c>
      <c r="AT479" s="23" t="s">
        <v>113</v>
      </c>
      <c r="AU479" s="23" t="s">
        <v>114</v>
      </c>
      <c r="AV479" s="25" t="s">
        <v>128</v>
      </c>
      <c r="AW479" s="25" t="s">
        <v>128</v>
      </c>
      <c r="AX479" s="25" t="s">
        <v>128</v>
      </c>
      <c r="AY479" s="25" t="s">
        <v>128</v>
      </c>
      <c r="AZ479" s="25" t="s">
        <v>128</v>
      </c>
      <c r="BA479" s="25" t="s">
        <v>128</v>
      </c>
      <c r="BB479" s="25" t="s">
        <v>128</v>
      </c>
      <c r="BC479" s="25" t="s">
        <v>128</v>
      </c>
      <c r="BD479" s="25" t="s">
        <v>128</v>
      </c>
      <c r="BE479" s="25" t="s">
        <v>128</v>
      </c>
      <c r="BF479" s="25" t="s">
        <v>128</v>
      </c>
      <c r="BG479" s="25" t="s">
        <v>128</v>
      </c>
      <c r="BH479" s="25" t="s">
        <v>113</v>
      </c>
      <c r="BI479" s="23" t="s">
        <v>128</v>
      </c>
      <c r="BJ479" t="s">
        <v>1321</v>
      </c>
      <c r="BK479" s="23" t="s">
        <v>1118</v>
      </c>
      <c r="BL479" s="23"/>
    </row>
    <row r="480" spans="1:64" ht="15">
      <c r="A480" s="28">
        <v>686</v>
      </c>
      <c r="B480" s="23" t="s">
        <v>1119</v>
      </c>
      <c r="C480" s="28" t="s">
        <v>1856</v>
      </c>
      <c r="D480" s="27" t="s">
        <v>939</v>
      </c>
      <c r="E480" s="42" t="s">
        <v>49</v>
      </c>
      <c r="F480" s="25" t="s">
        <v>109</v>
      </c>
      <c r="G480" s="25" t="s">
        <v>109</v>
      </c>
      <c r="H480" s="25" t="s">
        <v>8</v>
      </c>
      <c r="I480" s="29" t="s">
        <v>1945</v>
      </c>
      <c r="J480" s="43" t="s">
        <v>1374</v>
      </c>
      <c r="K480" s="27" t="s">
        <v>23</v>
      </c>
      <c r="L480" s="29">
        <v>10.462</v>
      </c>
      <c r="M480" s="29">
        <v>12.689</v>
      </c>
      <c r="N480" s="29">
        <v>1423.6224152877458</v>
      </c>
      <c r="O480" s="30">
        <v>4.95</v>
      </c>
      <c r="P480" s="27" t="s">
        <v>1898</v>
      </c>
      <c r="Q480" s="31">
        <v>2</v>
      </c>
      <c r="R480" s="25" t="s">
        <v>2767</v>
      </c>
      <c r="S480" s="25" t="s">
        <v>128</v>
      </c>
      <c r="T480" s="25" t="s">
        <v>4374</v>
      </c>
      <c r="U480" s="25" t="s">
        <v>128</v>
      </c>
      <c r="V480" s="23" t="s">
        <v>8</v>
      </c>
      <c r="W480" s="23" t="s">
        <v>8</v>
      </c>
      <c r="X480" s="23" t="s">
        <v>8</v>
      </c>
      <c r="Y480" s="23" t="s">
        <v>1353</v>
      </c>
      <c r="Z480" s="23" t="s">
        <v>1276</v>
      </c>
      <c r="AA480" s="23" t="s">
        <v>1190</v>
      </c>
      <c r="AB480" s="23" t="s">
        <v>2767</v>
      </c>
      <c r="AC480" s="25">
        <v>0.48219178082191783</v>
      </c>
      <c r="AD480" s="32">
        <v>3900000000</v>
      </c>
      <c r="AE480" s="33">
        <f>VLOOKUP(J480,Library!A:B,2,0)</f>
        <v>3</v>
      </c>
      <c r="AF480" s="33">
        <f>VLOOKUP(J480,Library!A:G,7,0)</f>
        <v>3</v>
      </c>
      <c r="AG480" s="28" t="str">
        <f>VLOOKUP(V480,Library!W:X,2,0)</f>
        <v>N/A</v>
      </c>
      <c r="AH480" s="28" t="str">
        <f>VLOOKUP(W480,Library!Y:Z,2,0)</f>
        <v>N/A</v>
      </c>
      <c r="AI480" s="28" t="str">
        <f>VLOOKUP(X480,Library!AA:AB,2,0)</f>
        <v>N/A</v>
      </c>
      <c r="AJ480" s="33">
        <f>IF(MAX(AG480,AH480,AI480)=0,VLOOKUP(I480,Library!$J:$P,7,0),MAX(AG480,AH480,AI480))</f>
        <v>5</v>
      </c>
      <c r="AK480" s="33">
        <f t="shared" si="30"/>
        <v>2</v>
      </c>
      <c r="AL480" s="33">
        <f>VLOOKUP(AA480,Library!T:U,2,0)</f>
        <v>1</v>
      </c>
      <c r="AM480" s="34">
        <f t="shared" si="31"/>
        <v>3.3</v>
      </c>
      <c r="AN480" s="33">
        <f t="shared" si="32"/>
        <v>4</v>
      </c>
      <c r="AO480" s="28" t="s">
        <v>173</v>
      </c>
      <c r="AP480" s="25" t="s">
        <v>128</v>
      </c>
      <c r="AQ480" s="28" t="s">
        <v>1949</v>
      </c>
      <c r="AR480" s="28" t="s">
        <v>113</v>
      </c>
      <c r="AS480" s="28" t="s">
        <v>4465</v>
      </c>
      <c r="AT480" s="23" t="s">
        <v>113</v>
      </c>
      <c r="AU480" s="23" t="s">
        <v>3476</v>
      </c>
      <c r="AV480" s="25" t="s">
        <v>109</v>
      </c>
      <c r="AW480" s="25" t="s">
        <v>128</v>
      </c>
      <c r="AX480" s="25" t="s">
        <v>109</v>
      </c>
      <c r="AY480" s="25" t="s">
        <v>128</v>
      </c>
      <c r="AZ480" s="25" t="s">
        <v>128</v>
      </c>
      <c r="BA480" s="25" t="s">
        <v>109</v>
      </c>
      <c r="BB480" s="25" t="s">
        <v>109</v>
      </c>
      <c r="BC480" s="25" t="s">
        <v>128</v>
      </c>
      <c r="BD480" s="25" t="s">
        <v>128</v>
      </c>
      <c r="BE480" s="25" t="s">
        <v>128</v>
      </c>
      <c r="BF480" s="25" t="s">
        <v>128</v>
      </c>
      <c r="BG480" s="25" t="s">
        <v>128</v>
      </c>
      <c r="BH480" s="25" t="s">
        <v>113</v>
      </c>
      <c r="BI480" s="23" t="s">
        <v>128</v>
      </c>
      <c r="BJ480" t="s">
        <v>1277</v>
      </c>
      <c r="BK480" s="23" t="s">
        <v>1119</v>
      </c>
      <c r="BL480" s="23"/>
    </row>
    <row r="481" spans="1:64" ht="15">
      <c r="A481" s="28">
        <v>690</v>
      </c>
      <c r="B481" s="23" t="s">
        <v>1120</v>
      </c>
      <c r="C481" s="28" t="s">
        <v>1857</v>
      </c>
      <c r="D481" s="27" t="s">
        <v>760</v>
      </c>
      <c r="E481" s="42">
        <v>3</v>
      </c>
      <c r="F481" s="25" t="s">
        <v>128</v>
      </c>
      <c r="G481" s="25" t="s">
        <v>128</v>
      </c>
      <c r="H481" s="25" t="s">
        <v>128</v>
      </c>
      <c r="I481" s="29" t="s">
        <v>2441</v>
      </c>
      <c r="J481" s="43" t="s">
        <v>4252</v>
      </c>
      <c r="K481" s="27" t="s">
        <v>20</v>
      </c>
      <c r="L481" s="29">
        <v>88.757999999999996</v>
      </c>
      <c r="M481" s="29">
        <v>89.070999999999998</v>
      </c>
      <c r="N481" s="29">
        <v>4.814331509016907</v>
      </c>
      <c r="O481" s="30">
        <v>4</v>
      </c>
      <c r="P481" s="27" t="s">
        <v>106</v>
      </c>
      <c r="Q481" s="31">
        <v>2</v>
      </c>
      <c r="R481" s="25" t="s">
        <v>4392</v>
      </c>
      <c r="S481" s="25" t="s">
        <v>128</v>
      </c>
      <c r="T481" s="25" t="s">
        <v>4374</v>
      </c>
      <c r="U481" s="25" t="s">
        <v>128</v>
      </c>
      <c r="V481" s="23" t="s">
        <v>1209</v>
      </c>
      <c r="W481" s="23" t="s">
        <v>1210</v>
      </c>
      <c r="X481" s="23" t="s">
        <v>8</v>
      </c>
      <c r="Y481" s="23" t="s">
        <v>1301</v>
      </c>
      <c r="Z481" s="23" t="s">
        <v>113</v>
      </c>
      <c r="AA481" s="23" t="s">
        <v>107</v>
      </c>
      <c r="AB481" s="23" t="s">
        <v>2994</v>
      </c>
      <c r="AC481" s="25">
        <v>21.832876712328765</v>
      </c>
      <c r="AD481" s="32">
        <v>750000000</v>
      </c>
      <c r="AE481" s="33">
        <f>VLOOKUP(J481,Library!A:B,2,0)</f>
        <v>1</v>
      </c>
      <c r="AF481" s="33">
        <f>VLOOKUP(J481,Library!A:G,7,0)</f>
        <v>3</v>
      </c>
      <c r="AG481" s="28">
        <f>VLOOKUP(V481,Library!W:X,2,0)</f>
        <v>3</v>
      </c>
      <c r="AH481" s="28">
        <f>VLOOKUP(W481,Library!Y:Z,2,0)</f>
        <v>3</v>
      </c>
      <c r="AI481" s="28" t="str">
        <f>VLOOKUP(X481,Library!AA:AB,2,0)</f>
        <v>N/A</v>
      </c>
      <c r="AJ481" s="33">
        <f>IF(MAX(AG481,AH481,AI481)=0,VLOOKUP(I481,Library!$J:$P,7,0),MAX(AG481,AH481,AI481))</f>
        <v>3</v>
      </c>
      <c r="AK481" s="33">
        <f t="shared" si="30"/>
        <v>5</v>
      </c>
      <c r="AL481" s="33">
        <f>VLOOKUP(AA481,Library!T:U,2,0)</f>
        <v>1</v>
      </c>
      <c r="AM481" s="34">
        <f t="shared" si="31"/>
        <v>2.4</v>
      </c>
      <c r="AN481" s="33">
        <f t="shared" si="32"/>
        <v>3</v>
      </c>
      <c r="AO481" s="28" t="s">
        <v>173</v>
      </c>
      <c r="AP481" s="25" t="s">
        <v>128</v>
      </c>
      <c r="AQ481" s="28" t="s">
        <v>110</v>
      </c>
      <c r="AR481" s="28" t="s">
        <v>3191</v>
      </c>
      <c r="AS481" s="28" t="s">
        <v>2300</v>
      </c>
      <c r="AT481" s="23" t="s">
        <v>113</v>
      </c>
      <c r="AU481" s="23" t="s">
        <v>114</v>
      </c>
      <c r="AV481" s="25" t="s">
        <v>128</v>
      </c>
      <c r="AW481" s="25" t="s">
        <v>128</v>
      </c>
      <c r="AX481" s="25" t="s">
        <v>128</v>
      </c>
      <c r="AY481" s="25" t="s">
        <v>128</v>
      </c>
      <c r="AZ481" s="25" t="s">
        <v>128</v>
      </c>
      <c r="BA481" s="25" t="s">
        <v>128</v>
      </c>
      <c r="BB481" s="25" t="s">
        <v>128</v>
      </c>
      <c r="BC481" s="25" t="s">
        <v>128</v>
      </c>
      <c r="BD481" s="25" t="s">
        <v>128</v>
      </c>
      <c r="BE481" s="25" t="s">
        <v>128</v>
      </c>
      <c r="BF481" s="25" t="s">
        <v>128</v>
      </c>
      <c r="BG481" s="25" t="s">
        <v>128</v>
      </c>
      <c r="BH481" s="25" t="s">
        <v>113</v>
      </c>
      <c r="BI481" s="23" t="s">
        <v>128</v>
      </c>
      <c r="BJ481" t="s">
        <v>1345</v>
      </c>
      <c r="BK481" s="23" t="s">
        <v>1120</v>
      </c>
      <c r="BL481" s="23"/>
    </row>
    <row r="482" spans="1:64" ht="15">
      <c r="A482" s="28">
        <v>695</v>
      </c>
      <c r="B482" s="23" t="s">
        <v>1122</v>
      </c>
      <c r="C482" s="28" t="s">
        <v>1858</v>
      </c>
      <c r="D482" s="27" t="s">
        <v>1121</v>
      </c>
      <c r="E482" s="42">
        <v>3</v>
      </c>
      <c r="F482" s="25" t="s">
        <v>128</v>
      </c>
      <c r="G482" s="25" t="s">
        <v>128</v>
      </c>
      <c r="H482" s="25" t="s">
        <v>128</v>
      </c>
      <c r="I482" s="29" t="s">
        <v>2556</v>
      </c>
      <c r="J482" s="43" t="s">
        <v>10</v>
      </c>
      <c r="K482" s="27" t="s">
        <v>908</v>
      </c>
      <c r="L482" s="29">
        <v>99.850999999999999</v>
      </c>
      <c r="M482" s="29">
        <v>99.911000000000001</v>
      </c>
      <c r="N482" s="29">
        <v>4.270779614314673</v>
      </c>
      <c r="O482" s="30">
        <v>3.75</v>
      </c>
      <c r="P482" s="27" t="s">
        <v>106</v>
      </c>
      <c r="Q482" s="31">
        <v>2</v>
      </c>
      <c r="R482" s="25" t="s">
        <v>2995</v>
      </c>
      <c r="S482" s="25" t="s">
        <v>128</v>
      </c>
      <c r="T482" s="25" t="s">
        <v>4374</v>
      </c>
      <c r="U482" s="25" t="s">
        <v>128</v>
      </c>
      <c r="V482" s="23" t="s">
        <v>8</v>
      </c>
      <c r="W482" s="23" t="s">
        <v>8</v>
      </c>
      <c r="X482" s="23" t="s">
        <v>1224</v>
      </c>
      <c r="Y482" s="23" t="s">
        <v>1301</v>
      </c>
      <c r="Z482" s="23" t="s">
        <v>1276</v>
      </c>
      <c r="AA482" s="23" t="s">
        <v>107</v>
      </c>
      <c r="AB482" s="23" t="s">
        <v>2995</v>
      </c>
      <c r="AC482" s="25">
        <v>0.15342465753424658</v>
      </c>
      <c r="AD482" s="32">
        <v>150000000</v>
      </c>
      <c r="AE482" s="33">
        <f>VLOOKUP(J482,Library!A:B,2,0)</f>
        <v>1</v>
      </c>
      <c r="AF482" s="33">
        <f>VLOOKUP(J482,Library!A:G,7,0)</f>
        <v>3</v>
      </c>
      <c r="AG482" s="28" t="str">
        <f>VLOOKUP(V482,Library!W:X,2,0)</f>
        <v>N/A</v>
      </c>
      <c r="AH482" s="28" t="str">
        <f>VLOOKUP(W482,Library!Y:Z,2,0)</f>
        <v>N/A</v>
      </c>
      <c r="AI482" s="28">
        <f>VLOOKUP(X482,Library!AA:AB,2,0)</f>
        <v>4</v>
      </c>
      <c r="AJ482" s="33">
        <f>IF(MAX(AG482,AH482,AI482)=0,VLOOKUP(I482,Library!$J:$P,7,0),MAX(AG482,AH482,AI482))</f>
        <v>4</v>
      </c>
      <c r="AK482" s="33">
        <f t="shared" si="30"/>
        <v>2</v>
      </c>
      <c r="AL482" s="33">
        <f>VLOOKUP(AA482,Library!T:U,2,0)</f>
        <v>1</v>
      </c>
      <c r="AM482" s="34">
        <f t="shared" si="31"/>
        <v>2.35</v>
      </c>
      <c r="AN482" s="33">
        <f t="shared" si="32"/>
        <v>3</v>
      </c>
      <c r="AO482" s="28" t="s">
        <v>127</v>
      </c>
      <c r="AP482" s="25" t="s">
        <v>128</v>
      </c>
      <c r="AQ482" s="28" t="s">
        <v>3168</v>
      </c>
      <c r="AR482" s="28" t="s">
        <v>113</v>
      </c>
      <c r="AS482" s="28" t="s">
        <v>4465</v>
      </c>
      <c r="AT482" s="23" t="s">
        <v>113</v>
      </c>
      <c r="AU482" s="23" t="s">
        <v>114</v>
      </c>
      <c r="AV482" s="25" t="s">
        <v>128</v>
      </c>
      <c r="AW482" s="25" t="s">
        <v>128</v>
      </c>
      <c r="AX482" s="25" t="s">
        <v>128</v>
      </c>
      <c r="AY482" s="25" t="s">
        <v>128</v>
      </c>
      <c r="AZ482" s="25" t="s">
        <v>128</v>
      </c>
      <c r="BA482" s="25" t="s">
        <v>128</v>
      </c>
      <c r="BB482" s="25" t="s">
        <v>128</v>
      </c>
      <c r="BC482" s="25" t="s">
        <v>128</v>
      </c>
      <c r="BD482" s="25" t="s">
        <v>128</v>
      </c>
      <c r="BE482" s="25" t="s">
        <v>128</v>
      </c>
      <c r="BF482" s="25" t="s">
        <v>128</v>
      </c>
      <c r="BG482" s="25" t="s">
        <v>128</v>
      </c>
      <c r="BH482" s="25" t="s">
        <v>113</v>
      </c>
      <c r="BI482" s="23" t="s">
        <v>128</v>
      </c>
      <c r="BJ482" t="s">
        <v>1348</v>
      </c>
      <c r="BK482" s="23" t="s">
        <v>1122</v>
      </c>
      <c r="BL482" s="23"/>
    </row>
    <row r="483" spans="1:64" ht="15">
      <c r="A483" s="28">
        <v>700</v>
      </c>
      <c r="B483" s="23" t="s">
        <v>1123</v>
      </c>
      <c r="C483" s="28" t="s">
        <v>1859</v>
      </c>
      <c r="D483" s="27" t="s">
        <v>1124</v>
      </c>
      <c r="E483" s="42">
        <v>2</v>
      </c>
      <c r="F483" s="25" t="s">
        <v>128</v>
      </c>
      <c r="G483" s="25" t="s">
        <v>128</v>
      </c>
      <c r="H483" s="25" t="s">
        <v>128</v>
      </c>
      <c r="I483" s="29" t="s">
        <v>2558</v>
      </c>
      <c r="J483" s="43" t="s">
        <v>10</v>
      </c>
      <c r="K483" s="27" t="s">
        <v>21</v>
      </c>
      <c r="L483" s="29">
        <v>99.429000000000002</v>
      </c>
      <c r="M483" s="29">
        <v>99.524000000000001</v>
      </c>
      <c r="N483" s="29">
        <v>4.3372187266941609</v>
      </c>
      <c r="O483" s="30">
        <v>3.2</v>
      </c>
      <c r="P483" s="27" t="s">
        <v>106</v>
      </c>
      <c r="Q483" s="31">
        <v>2</v>
      </c>
      <c r="R483" s="25" t="s">
        <v>2869</v>
      </c>
      <c r="S483" s="25" t="s">
        <v>128</v>
      </c>
      <c r="T483" s="25" t="s">
        <v>4374</v>
      </c>
      <c r="U483" s="25" t="s">
        <v>128</v>
      </c>
      <c r="V483" s="23" t="s">
        <v>8</v>
      </c>
      <c r="W483" s="23" t="s">
        <v>1216</v>
      </c>
      <c r="X483" s="23" t="s">
        <v>76</v>
      </c>
      <c r="Y483" s="23" t="s">
        <v>1301</v>
      </c>
      <c r="Z483" s="23" t="s">
        <v>1276</v>
      </c>
      <c r="AA483" s="23" t="s">
        <v>107</v>
      </c>
      <c r="AB483" s="23" t="s">
        <v>2869</v>
      </c>
      <c r="AC483" s="25">
        <v>0.42191780821917807</v>
      </c>
      <c r="AD483" s="32">
        <v>300000000</v>
      </c>
      <c r="AE483" s="33">
        <f>VLOOKUP(J483,Library!A:B,2,0)</f>
        <v>1</v>
      </c>
      <c r="AF483" s="33">
        <f>VLOOKUP(J483,Library!A:G,7,0)</f>
        <v>3</v>
      </c>
      <c r="AG483" s="28" t="str">
        <f>VLOOKUP(V483,Library!W:X,2,0)</f>
        <v>N/A</v>
      </c>
      <c r="AH483" s="28">
        <f>VLOOKUP(W483,Library!Y:Z,2,0)</f>
        <v>3</v>
      </c>
      <c r="AI483" s="28">
        <f>VLOOKUP(X483,Library!AA:AB,2,0)</f>
        <v>3</v>
      </c>
      <c r="AJ483" s="33">
        <f>IF(MAX(AG483,AH483,AI483)=0,VLOOKUP(I483,Library!$J:$P,7,0),MAX(AG483,AH483,AI483))</f>
        <v>3</v>
      </c>
      <c r="AK483" s="33">
        <f t="shared" si="30"/>
        <v>2</v>
      </c>
      <c r="AL483" s="33">
        <f>VLOOKUP(AA483,Library!T:U,2,0)</f>
        <v>1</v>
      </c>
      <c r="AM483" s="34">
        <f t="shared" si="31"/>
        <v>2.1</v>
      </c>
      <c r="AN483" s="33">
        <f t="shared" si="32"/>
        <v>2</v>
      </c>
      <c r="AO483" s="28" t="s">
        <v>127</v>
      </c>
      <c r="AP483" s="25" t="s">
        <v>128</v>
      </c>
      <c r="AQ483" s="28" t="s">
        <v>3167</v>
      </c>
      <c r="AR483" s="28" t="s">
        <v>113</v>
      </c>
      <c r="AS483" s="28" t="s">
        <v>4465</v>
      </c>
      <c r="AT483" s="23" t="s">
        <v>113</v>
      </c>
      <c r="AU483" s="23" t="s">
        <v>114</v>
      </c>
      <c r="AV483" s="25" t="s">
        <v>128</v>
      </c>
      <c r="AW483" s="25" t="s">
        <v>128</v>
      </c>
      <c r="AX483" s="25" t="s">
        <v>128</v>
      </c>
      <c r="AY483" s="25" t="s">
        <v>128</v>
      </c>
      <c r="AZ483" s="25" t="s">
        <v>128</v>
      </c>
      <c r="BA483" s="25" t="s">
        <v>128</v>
      </c>
      <c r="BB483" s="25" t="s">
        <v>128</v>
      </c>
      <c r="BC483" s="25" t="s">
        <v>128</v>
      </c>
      <c r="BD483" s="25" t="s">
        <v>128</v>
      </c>
      <c r="BE483" s="25" t="s">
        <v>128</v>
      </c>
      <c r="BF483" s="25" t="s">
        <v>128</v>
      </c>
      <c r="BG483" s="25" t="s">
        <v>128</v>
      </c>
      <c r="BH483" s="25" t="s">
        <v>113</v>
      </c>
      <c r="BI483" s="23" t="s">
        <v>128</v>
      </c>
      <c r="BJ483" t="s">
        <v>1277</v>
      </c>
      <c r="BK483" s="23" t="s">
        <v>1123</v>
      </c>
      <c r="BL483" s="23"/>
    </row>
    <row r="484" spans="1:64" ht="15">
      <c r="A484" s="28">
        <v>702</v>
      </c>
      <c r="B484" s="23" t="s">
        <v>1125</v>
      </c>
      <c r="C484" s="28" t="s">
        <v>1860</v>
      </c>
      <c r="D484" s="27" t="s">
        <v>3605</v>
      </c>
      <c r="E484" s="42">
        <v>3</v>
      </c>
      <c r="F484" s="25" t="s">
        <v>128</v>
      </c>
      <c r="G484" s="25" t="s">
        <v>128</v>
      </c>
      <c r="H484" s="25" t="s">
        <v>128</v>
      </c>
      <c r="I484" s="29" t="s">
        <v>2559</v>
      </c>
      <c r="J484" s="43" t="s">
        <v>10</v>
      </c>
      <c r="K484" s="27" t="s">
        <v>23</v>
      </c>
      <c r="L484" s="29">
        <v>98.68</v>
      </c>
      <c r="M484" s="29">
        <v>98.778000000000006</v>
      </c>
      <c r="N484" s="29">
        <v>4.6583880426699213</v>
      </c>
      <c r="O484" s="30">
        <v>2.95</v>
      </c>
      <c r="P484" s="27" t="s">
        <v>106</v>
      </c>
      <c r="Q484" s="31">
        <v>2</v>
      </c>
      <c r="R484" s="25" t="s">
        <v>2766</v>
      </c>
      <c r="S484" s="25" t="s">
        <v>128</v>
      </c>
      <c r="T484" s="25" t="s">
        <v>4374</v>
      </c>
      <c r="U484" s="25" t="s">
        <v>128</v>
      </c>
      <c r="V484" s="23" t="s">
        <v>8</v>
      </c>
      <c r="W484" s="23" t="s">
        <v>8</v>
      </c>
      <c r="X484" s="23" t="s">
        <v>1224</v>
      </c>
      <c r="Y484" s="23" t="s">
        <v>1301</v>
      </c>
      <c r="Z484" s="23" t="s">
        <v>113</v>
      </c>
      <c r="AA484" s="23" t="s">
        <v>107</v>
      </c>
      <c r="AB484" s="23" t="s">
        <v>2996</v>
      </c>
      <c r="AC484" s="25">
        <v>0.73424657534246573</v>
      </c>
      <c r="AD484" s="32">
        <v>200000000</v>
      </c>
      <c r="AE484" s="33">
        <f>VLOOKUP(J484,Library!A:B,2,0)</f>
        <v>1</v>
      </c>
      <c r="AF484" s="33">
        <f>VLOOKUP(J484,Library!A:G,7,0)</f>
        <v>3</v>
      </c>
      <c r="AG484" s="28" t="str">
        <f>VLOOKUP(V484,Library!W:X,2,0)</f>
        <v>N/A</v>
      </c>
      <c r="AH484" s="28" t="str">
        <f>VLOOKUP(W484,Library!Y:Z,2,0)</f>
        <v>N/A</v>
      </c>
      <c r="AI484" s="28">
        <f>VLOOKUP(X484,Library!AA:AB,2,0)</f>
        <v>4</v>
      </c>
      <c r="AJ484" s="33">
        <f>IF(MAX(AG484,AH484,AI484)=0,VLOOKUP(I484,Library!$J:$P,7,0),MAX(AG484,AH484,AI484))</f>
        <v>4</v>
      </c>
      <c r="AK484" s="33">
        <f t="shared" si="30"/>
        <v>2</v>
      </c>
      <c r="AL484" s="33">
        <f>VLOOKUP(AA484,Library!T:U,2,0)</f>
        <v>1</v>
      </c>
      <c r="AM484" s="34">
        <f t="shared" si="31"/>
        <v>2.35</v>
      </c>
      <c r="AN484" s="33">
        <f t="shared" si="32"/>
        <v>3</v>
      </c>
      <c r="AO484" s="28" t="s">
        <v>127</v>
      </c>
      <c r="AP484" s="25" t="s">
        <v>128</v>
      </c>
      <c r="AQ484" s="28" t="s">
        <v>3481</v>
      </c>
      <c r="AR484" s="28" t="s">
        <v>113</v>
      </c>
      <c r="AS484" s="28" t="s">
        <v>4465</v>
      </c>
      <c r="AT484" s="23" t="s">
        <v>113</v>
      </c>
      <c r="AU484" s="23" t="s">
        <v>114</v>
      </c>
      <c r="AV484" s="25" t="s">
        <v>128</v>
      </c>
      <c r="AW484" s="25" t="s">
        <v>128</v>
      </c>
      <c r="AX484" s="25" t="s">
        <v>128</v>
      </c>
      <c r="AY484" s="25" t="s">
        <v>128</v>
      </c>
      <c r="AZ484" s="25" t="s">
        <v>128</v>
      </c>
      <c r="BA484" s="25" t="s">
        <v>128</v>
      </c>
      <c r="BB484" s="25" t="s">
        <v>128</v>
      </c>
      <c r="BC484" s="25" t="s">
        <v>128</v>
      </c>
      <c r="BD484" s="25" t="s">
        <v>128</v>
      </c>
      <c r="BE484" s="25" t="s">
        <v>128</v>
      </c>
      <c r="BF484" s="25" t="s">
        <v>128</v>
      </c>
      <c r="BG484" s="25" t="s">
        <v>128</v>
      </c>
      <c r="BH484" s="25" t="s">
        <v>113</v>
      </c>
      <c r="BI484" s="23" t="s">
        <v>128</v>
      </c>
      <c r="BJ484" t="s">
        <v>1277</v>
      </c>
      <c r="BK484" s="23" t="s">
        <v>1125</v>
      </c>
      <c r="BL484" s="23"/>
    </row>
    <row r="485" spans="1:64" ht="15">
      <c r="A485" s="28">
        <v>703</v>
      </c>
      <c r="B485" s="23" t="s">
        <v>1126</v>
      </c>
      <c r="C485" s="28" t="s">
        <v>1861</v>
      </c>
      <c r="D485" s="27" t="s">
        <v>3604</v>
      </c>
      <c r="E485" s="42">
        <v>3</v>
      </c>
      <c r="F485" s="25" t="s">
        <v>128</v>
      </c>
      <c r="G485" s="25" t="s">
        <v>128</v>
      </c>
      <c r="H485" s="25" t="s">
        <v>128</v>
      </c>
      <c r="I485" s="29" t="s">
        <v>2560</v>
      </c>
      <c r="J485" s="43" t="s">
        <v>10</v>
      </c>
      <c r="K485" s="27" t="s">
        <v>22</v>
      </c>
      <c r="L485" s="29">
        <v>99.174999999999997</v>
      </c>
      <c r="M485" s="29">
        <v>99.355999999999995</v>
      </c>
      <c r="N485" s="29">
        <v>4.8587018593440714</v>
      </c>
      <c r="O485" s="30">
        <v>3.2</v>
      </c>
      <c r="P485" s="27" t="s">
        <v>106</v>
      </c>
      <c r="Q485" s="31">
        <v>2</v>
      </c>
      <c r="R485" s="25" t="s">
        <v>2997</v>
      </c>
      <c r="S485" s="25" t="s">
        <v>128</v>
      </c>
      <c r="T485" s="25" t="s">
        <v>4374</v>
      </c>
      <c r="U485" s="25" t="s">
        <v>128</v>
      </c>
      <c r="V485" s="23" t="s">
        <v>8</v>
      </c>
      <c r="W485" s="23" t="s">
        <v>8</v>
      </c>
      <c r="X485" s="23" t="s">
        <v>1228</v>
      </c>
      <c r="Y485" s="23" t="s">
        <v>1301</v>
      </c>
      <c r="Z485" s="23" t="s">
        <v>1276</v>
      </c>
      <c r="AA485" s="23" t="s">
        <v>107</v>
      </c>
      <c r="AB485" s="23" t="s">
        <v>2997</v>
      </c>
      <c r="AC485" s="25">
        <v>0.39178082191780822</v>
      </c>
      <c r="AD485" s="32">
        <v>328000000</v>
      </c>
      <c r="AE485" s="33">
        <f>VLOOKUP(J485,Library!A:B,2,0)</f>
        <v>1</v>
      </c>
      <c r="AF485" s="33">
        <f>VLOOKUP(J485,Library!A:G,7,0)</f>
        <v>3</v>
      </c>
      <c r="AG485" s="28" t="str">
        <f>VLOOKUP(V485,Library!W:X,2,0)</f>
        <v>N/A</v>
      </c>
      <c r="AH485" s="28" t="str">
        <f>VLOOKUP(W485,Library!Y:Z,2,0)</f>
        <v>N/A</v>
      </c>
      <c r="AI485" s="28">
        <f>VLOOKUP(X485,Library!AA:AB,2,0)</f>
        <v>4</v>
      </c>
      <c r="AJ485" s="33">
        <f>IF(MAX(AG485,AH485,AI485)=0,VLOOKUP(I485,Library!$J:$P,7,0),MAX(AG485,AH485,AI485))</f>
        <v>4</v>
      </c>
      <c r="AK485" s="33">
        <f t="shared" si="30"/>
        <v>2</v>
      </c>
      <c r="AL485" s="33">
        <f>VLOOKUP(AA485,Library!T:U,2,0)</f>
        <v>1</v>
      </c>
      <c r="AM485" s="34">
        <f t="shared" si="31"/>
        <v>2.35</v>
      </c>
      <c r="AN485" s="33">
        <f t="shared" si="32"/>
        <v>3</v>
      </c>
      <c r="AO485" s="28" t="s">
        <v>136</v>
      </c>
      <c r="AP485" s="25" t="s">
        <v>128</v>
      </c>
      <c r="AQ485" s="28" t="s">
        <v>3170</v>
      </c>
      <c r="AR485" s="28" t="s">
        <v>3482</v>
      </c>
      <c r="AS485" s="28" t="s">
        <v>2373</v>
      </c>
      <c r="AT485" s="23" t="s">
        <v>113</v>
      </c>
      <c r="AU485" s="23" t="s">
        <v>114</v>
      </c>
      <c r="AV485" s="25" t="s">
        <v>128</v>
      </c>
      <c r="AW485" s="25" t="s">
        <v>128</v>
      </c>
      <c r="AX485" s="25" t="s">
        <v>128</v>
      </c>
      <c r="AY485" s="25" t="s">
        <v>128</v>
      </c>
      <c r="AZ485" s="25" t="s">
        <v>128</v>
      </c>
      <c r="BA485" s="25" t="s">
        <v>128</v>
      </c>
      <c r="BB485" s="25" t="s">
        <v>128</v>
      </c>
      <c r="BC485" s="25" t="s">
        <v>128</v>
      </c>
      <c r="BD485" s="25" t="s">
        <v>128</v>
      </c>
      <c r="BE485" s="25" t="s">
        <v>128</v>
      </c>
      <c r="BF485" s="25" t="s">
        <v>128</v>
      </c>
      <c r="BG485" s="25" t="s">
        <v>128</v>
      </c>
      <c r="BH485" s="25" t="s">
        <v>113</v>
      </c>
      <c r="BI485" s="23" t="s">
        <v>128</v>
      </c>
      <c r="BJ485" t="s">
        <v>1277</v>
      </c>
      <c r="BK485" s="23" t="s">
        <v>1126</v>
      </c>
      <c r="BL485" s="23"/>
    </row>
    <row r="486" spans="1:64" ht="15">
      <c r="A486" s="28">
        <v>704</v>
      </c>
      <c r="B486" s="23" t="s">
        <v>1127</v>
      </c>
      <c r="C486" s="28" t="s">
        <v>1862</v>
      </c>
      <c r="D486" s="27" t="s">
        <v>1128</v>
      </c>
      <c r="E486" s="42">
        <v>3</v>
      </c>
      <c r="F486" s="25" t="s">
        <v>128</v>
      </c>
      <c r="G486" s="25" t="s">
        <v>128</v>
      </c>
      <c r="H486" s="25" t="s">
        <v>128</v>
      </c>
      <c r="I486" s="29" t="s">
        <v>2561</v>
      </c>
      <c r="J486" s="43" t="s">
        <v>10</v>
      </c>
      <c r="K486" s="27" t="s">
        <v>20</v>
      </c>
      <c r="L486" s="29">
        <v>99.480999999999995</v>
      </c>
      <c r="M486" s="29">
        <v>99.543999999999997</v>
      </c>
      <c r="N486" s="29">
        <v>3.8052861900872568</v>
      </c>
      <c r="O486" s="30">
        <v>3.5379999999999998</v>
      </c>
      <c r="P486" s="27" t="s">
        <v>106</v>
      </c>
      <c r="Q486" s="31">
        <v>2</v>
      </c>
      <c r="R486" s="25" t="s">
        <v>4398</v>
      </c>
      <c r="S486" s="25" t="s">
        <v>128</v>
      </c>
      <c r="T486" s="25" t="s">
        <v>4374</v>
      </c>
      <c r="U486" s="25" t="s">
        <v>128</v>
      </c>
      <c r="V486" s="23" t="s">
        <v>76</v>
      </c>
      <c r="W486" s="23" t="s">
        <v>1210</v>
      </c>
      <c r="X486" s="23" t="s">
        <v>8</v>
      </c>
      <c r="Y486" s="23" t="s">
        <v>1301</v>
      </c>
      <c r="Z486" s="23" t="s">
        <v>113</v>
      </c>
      <c r="AA486" s="23" t="s">
        <v>107</v>
      </c>
      <c r="AB486" s="23" t="s">
        <v>2998</v>
      </c>
      <c r="AC486" s="25">
        <v>1.7643835616438357</v>
      </c>
      <c r="AD486" s="32">
        <v>500000000</v>
      </c>
      <c r="AE486" s="33">
        <f>VLOOKUP(J486,Library!A:B,2,0)</f>
        <v>1</v>
      </c>
      <c r="AF486" s="33">
        <f>VLOOKUP(J486,Library!A:G,7,0)</f>
        <v>3</v>
      </c>
      <c r="AG486" s="28">
        <f>VLOOKUP(V486,Library!W:X,2,0)</f>
        <v>3</v>
      </c>
      <c r="AH486" s="28">
        <f>VLOOKUP(W486,Library!Y:Z,2,0)</f>
        <v>3</v>
      </c>
      <c r="AI486" s="28" t="str">
        <f>VLOOKUP(X486,Library!AA:AB,2,0)</f>
        <v>N/A</v>
      </c>
      <c r="AJ486" s="33">
        <f>IF(MAX(AG486,AH486,AI486)=0,VLOOKUP(I486,Library!$J:$P,7,0),MAX(AG486,AH486,AI486))</f>
        <v>3</v>
      </c>
      <c r="AK486" s="33">
        <f t="shared" si="30"/>
        <v>3</v>
      </c>
      <c r="AL486" s="33">
        <f>VLOOKUP(AA486,Library!T:U,2,0)</f>
        <v>1</v>
      </c>
      <c r="AM486" s="34">
        <f t="shared" si="31"/>
        <v>2.2000000000000002</v>
      </c>
      <c r="AN486" s="33">
        <f t="shared" si="32"/>
        <v>3</v>
      </c>
      <c r="AO486" s="28" t="s">
        <v>136</v>
      </c>
      <c r="AP486" s="25" t="s">
        <v>128</v>
      </c>
      <c r="AQ486" s="28" t="s">
        <v>110</v>
      </c>
      <c r="AR486" s="28" t="s">
        <v>111</v>
      </c>
      <c r="AS486" s="28" t="s">
        <v>112</v>
      </c>
      <c r="AT486" s="23" t="s">
        <v>113</v>
      </c>
      <c r="AU486" s="23" t="s">
        <v>114</v>
      </c>
      <c r="AV486" s="25" t="s">
        <v>128</v>
      </c>
      <c r="AW486" s="25" t="s">
        <v>128</v>
      </c>
      <c r="AX486" s="25" t="s">
        <v>128</v>
      </c>
      <c r="AY486" s="25" t="s">
        <v>128</v>
      </c>
      <c r="AZ486" s="25" t="s">
        <v>128</v>
      </c>
      <c r="BA486" s="25" t="s">
        <v>128</v>
      </c>
      <c r="BB486" s="25" t="s">
        <v>128</v>
      </c>
      <c r="BC486" s="25" t="s">
        <v>128</v>
      </c>
      <c r="BD486" s="25" t="s">
        <v>128</v>
      </c>
      <c r="BE486" s="25" t="s">
        <v>128</v>
      </c>
      <c r="BF486" s="25" t="s">
        <v>128</v>
      </c>
      <c r="BG486" s="25" t="s">
        <v>128</v>
      </c>
      <c r="BH486" s="25" t="s">
        <v>113</v>
      </c>
      <c r="BI486" s="23" t="s">
        <v>128</v>
      </c>
      <c r="BJ486" t="s">
        <v>1277</v>
      </c>
      <c r="BK486" s="23" t="s">
        <v>1127</v>
      </c>
      <c r="BL486" s="23"/>
    </row>
    <row r="487" spans="1:64" ht="15">
      <c r="A487" s="28">
        <v>709</v>
      </c>
      <c r="B487" s="23" t="s">
        <v>1129</v>
      </c>
      <c r="C487" s="28" t="s">
        <v>1863</v>
      </c>
      <c r="D487" s="27" t="s">
        <v>1130</v>
      </c>
      <c r="E487" s="42" t="s">
        <v>113</v>
      </c>
      <c r="F487" s="25" t="s">
        <v>109</v>
      </c>
      <c r="G487" s="25" t="s">
        <v>109</v>
      </c>
      <c r="H487" s="25" t="s">
        <v>128</v>
      </c>
      <c r="I487" s="29" t="s">
        <v>1946</v>
      </c>
      <c r="J487" s="43" t="s">
        <v>1374</v>
      </c>
      <c r="K487" s="27" t="s">
        <v>21</v>
      </c>
      <c r="L487" s="29">
        <v>95</v>
      </c>
      <c r="M487" s="29">
        <v>96</v>
      </c>
      <c r="N487" s="29">
        <v>8.8867758362543334</v>
      </c>
      <c r="O487" s="30">
        <v>4</v>
      </c>
      <c r="P487" s="27" t="s">
        <v>106</v>
      </c>
      <c r="Q487" s="31">
        <v>2</v>
      </c>
      <c r="R487" s="25" t="s">
        <v>665</v>
      </c>
      <c r="S487" s="25" t="s">
        <v>128</v>
      </c>
      <c r="T487" s="25" t="s">
        <v>4374</v>
      </c>
      <c r="U487" s="25" t="s">
        <v>109</v>
      </c>
      <c r="V487" s="23" t="s">
        <v>8</v>
      </c>
      <c r="W487" s="23" t="s">
        <v>8</v>
      </c>
      <c r="X487" s="23" t="s">
        <v>8</v>
      </c>
      <c r="Y487" s="23" t="s">
        <v>1301</v>
      </c>
      <c r="Z487" s="23" t="s">
        <v>113</v>
      </c>
      <c r="AA487" s="23" t="s">
        <v>107</v>
      </c>
      <c r="AB487" s="23" t="s">
        <v>2894</v>
      </c>
      <c r="AC487" s="25">
        <v>0.86575342465753424</v>
      </c>
      <c r="AD487" s="32">
        <v>900000000</v>
      </c>
      <c r="AE487" s="33">
        <f>VLOOKUP(J487,Library!A:B,2,0)</f>
        <v>3</v>
      </c>
      <c r="AF487" s="33">
        <f>VLOOKUP(J487,Library!A:G,7,0)</f>
        <v>3</v>
      </c>
      <c r="AG487" s="28" t="str">
        <f>VLOOKUP(V487,Library!W:X,2,0)</f>
        <v>N/A</v>
      </c>
      <c r="AH487" s="28" t="str">
        <f>VLOOKUP(W487,Library!Y:Z,2,0)</f>
        <v>N/A</v>
      </c>
      <c r="AI487" s="28" t="str">
        <f>VLOOKUP(X487,Library!AA:AB,2,0)</f>
        <v>N/A</v>
      </c>
      <c r="AJ487" s="33">
        <f>IF(MAX(AG487,AH487,AI487)=0,VLOOKUP(I487,Library!$J:$P,7,0),MAX(AG487,AH487,AI487))</f>
        <v>7</v>
      </c>
      <c r="AK487" s="33">
        <f t="shared" ref="AK487:AK525" si="33">IF(AND(AC487&gt;=0,AC487&lt;=1),2,IF(AND(AC487&gt;1,AC487&lt;=5),3,IF(AND(AC487&gt;5,AC487&lt;=10),4,IF(OR(AC487&gt;10,AC487=""),5,""))))</f>
        <v>2</v>
      </c>
      <c r="AL487" s="33">
        <f>VLOOKUP(AA487,Library!T:U,2,0)</f>
        <v>1</v>
      </c>
      <c r="AM487" s="34">
        <f t="shared" ref="AM487:AM525" si="34">AE487*0.35+AF487*0.25+AJ487*0.25+AK487*0.1+AL487*0.05</f>
        <v>3.8</v>
      </c>
      <c r="AN487" s="33">
        <f t="shared" ref="AN487:AN525" si="35">IF(AND(AM487&gt;=1,AM487&lt;=1.45),1,IF(AND(AM487&gt;1.45,AM487&lt;=2.1),2,IF(AND(AM487&gt;2.1,AM487&lt;=2.95),3,IF(AND(AM487&gt;2.95,AM487&lt;=3.65),4,IF(AND(AM487&gt;3.65,AM487&lt;=5),5,"")))))</f>
        <v>5</v>
      </c>
      <c r="AO487" s="28" t="s">
        <v>136</v>
      </c>
      <c r="AP487" s="25" t="s">
        <v>128</v>
      </c>
      <c r="AQ487" s="28" t="s">
        <v>322</v>
      </c>
      <c r="AR487" s="28" t="s">
        <v>1984</v>
      </c>
      <c r="AS487" s="28" t="s">
        <v>1985</v>
      </c>
      <c r="AT487" s="23" t="s">
        <v>113</v>
      </c>
      <c r="AU487" s="23" t="s">
        <v>3476</v>
      </c>
      <c r="AV487" s="25" t="s">
        <v>128</v>
      </c>
      <c r="AW487" s="25" t="s">
        <v>128</v>
      </c>
      <c r="AX487" s="25" t="s">
        <v>109</v>
      </c>
      <c r="AY487" s="25" t="s">
        <v>128</v>
      </c>
      <c r="AZ487" s="25" t="s">
        <v>128</v>
      </c>
      <c r="BA487" s="25" t="s">
        <v>128</v>
      </c>
      <c r="BB487" s="25" t="s">
        <v>128</v>
      </c>
      <c r="BC487" s="25" t="s">
        <v>128</v>
      </c>
      <c r="BD487" s="25" t="s">
        <v>128</v>
      </c>
      <c r="BE487" s="25" t="s">
        <v>128</v>
      </c>
      <c r="BF487" s="25" t="s">
        <v>128</v>
      </c>
      <c r="BG487" s="25" t="s">
        <v>128</v>
      </c>
      <c r="BH487" s="25" t="s">
        <v>113</v>
      </c>
      <c r="BI487" s="23" t="s">
        <v>128</v>
      </c>
      <c r="BJ487" t="s">
        <v>1340</v>
      </c>
      <c r="BK487" s="23" t="s">
        <v>1129</v>
      </c>
      <c r="BL487" s="23"/>
    </row>
    <row r="488" spans="1:64" ht="15">
      <c r="A488" s="28">
        <v>714</v>
      </c>
      <c r="B488" s="23" t="s">
        <v>1131</v>
      </c>
      <c r="C488" s="28" t="s">
        <v>1864</v>
      </c>
      <c r="D488" s="27" t="s">
        <v>3613</v>
      </c>
      <c r="E488" s="42">
        <v>3</v>
      </c>
      <c r="F488" s="25" t="s">
        <v>128</v>
      </c>
      <c r="G488" s="25" t="s">
        <v>128</v>
      </c>
      <c r="H488" s="25" t="s">
        <v>128</v>
      </c>
      <c r="I488" s="29" t="s">
        <v>2564</v>
      </c>
      <c r="J488" s="43" t="s">
        <v>10</v>
      </c>
      <c r="K488" s="27" t="s">
        <v>22</v>
      </c>
      <c r="L488" s="29">
        <v>98.596000000000004</v>
      </c>
      <c r="M488" s="29">
        <v>98.772000000000006</v>
      </c>
      <c r="N488" s="29">
        <v>4.374346938392172</v>
      </c>
      <c r="O488" s="30">
        <v>2.4</v>
      </c>
      <c r="P488" s="27" t="s">
        <v>106</v>
      </c>
      <c r="Q488" s="31">
        <v>2</v>
      </c>
      <c r="R488" s="25" t="s">
        <v>2790</v>
      </c>
      <c r="S488" s="25" t="s">
        <v>128</v>
      </c>
      <c r="T488" s="25" t="s">
        <v>4374</v>
      </c>
      <c r="U488" s="25" t="s">
        <v>128</v>
      </c>
      <c r="V488" s="23" t="s">
        <v>8</v>
      </c>
      <c r="W488" s="23" t="s">
        <v>1220</v>
      </c>
      <c r="X488" s="23" t="s">
        <v>1219</v>
      </c>
      <c r="Y488" s="23" t="s">
        <v>1301</v>
      </c>
      <c r="Z488" s="23" t="s">
        <v>1276</v>
      </c>
      <c r="AA488" s="23" t="s">
        <v>107</v>
      </c>
      <c r="AB488" s="23" t="s">
        <v>3001</v>
      </c>
      <c r="AC488" s="25">
        <v>0.63835616438356169</v>
      </c>
      <c r="AD488" s="32">
        <v>305000000</v>
      </c>
      <c r="AE488" s="33">
        <f>VLOOKUP(J488,Library!A:B,2,0)</f>
        <v>1</v>
      </c>
      <c r="AF488" s="33">
        <f>VLOOKUP(J488,Library!A:G,7,0)</f>
        <v>3</v>
      </c>
      <c r="AG488" s="28" t="str">
        <f>VLOOKUP(V488,Library!W:X,2,0)</f>
        <v>N/A</v>
      </c>
      <c r="AH488" s="28">
        <f>VLOOKUP(W488,Library!Y:Z,2,0)</f>
        <v>4</v>
      </c>
      <c r="AI488" s="28">
        <f>VLOOKUP(X488,Library!AA:AB,2,0)</f>
        <v>4</v>
      </c>
      <c r="AJ488" s="33">
        <f>IF(MAX(AG488,AH488,AI488)=0,VLOOKUP(I488,Library!$J:$P,7,0),MAX(AG488,AH488,AI488))</f>
        <v>4</v>
      </c>
      <c r="AK488" s="33">
        <f t="shared" si="33"/>
        <v>2</v>
      </c>
      <c r="AL488" s="33">
        <f>VLOOKUP(AA488,Library!T:U,2,0)</f>
        <v>1</v>
      </c>
      <c r="AM488" s="34">
        <f t="shared" si="34"/>
        <v>2.35</v>
      </c>
      <c r="AN488" s="33">
        <f t="shared" si="35"/>
        <v>3</v>
      </c>
      <c r="AO488" s="28" t="s">
        <v>173</v>
      </c>
      <c r="AP488" s="25" t="s">
        <v>128</v>
      </c>
      <c r="AQ488" s="28" t="s">
        <v>3486</v>
      </c>
      <c r="AR488" s="28" t="s">
        <v>3487</v>
      </c>
      <c r="AS488" s="28" t="s">
        <v>2374</v>
      </c>
      <c r="AT488" s="23" t="s">
        <v>113</v>
      </c>
      <c r="AU488" s="23" t="s">
        <v>114</v>
      </c>
      <c r="AV488" s="25" t="s">
        <v>128</v>
      </c>
      <c r="AW488" s="25" t="s">
        <v>128</v>
      </c>
      <c r="AX488" s="25" t="s">
        <v>128</v>
      </c>
      <c r="AY488" s="25" t="s">
        <v>128</v>
      </c>
      <c r="AZ488" s="25" t="s">
        <v>128</v>
      </c>
      <c r="BA488" s="25" t="s">
        <v>128</v>
      </c>
      <c r="BB488" s="25" t="s">
        <v>128</v>
      </c>
      <c r="BC488" s="25" t="s">
        <v>128</v>
      </c>
      <c r="BD488" s="25" t="s">
        <v>128</v>
      </c>
      <c r="BE488" s="25" t="s">
        <v>128</v>
      </c>
      <c r="BF488" s="25" t="s">
        <v>128</v>
      </c>
      <c r="BG488" s="25" t="s">
        <v>128</v>
      </c>
      <c r="BH488" s="25" t="s">
        <v>113</v>
      </c>
      <c r="BI488" s="23" t="s">
        <v>128</v>
      </c>
      <c r="BJ488" t="s">
        <v>1292</v>
      </c>
      <c r="BK488" s="23" t="s">
        <v>1131</v>
      </c>
      <c r="BL488" s="23"/>
    </row>
    <row r="489" spans="1:64" ht="15">
      <c r="A489" s="28">
        <v>715</v>
      </c>
      <c r="B489" s="23" t="s">
        <v>1132</v>
      </c>
      <c r="C489" s="28" t="s">
        <v>1865</v>
      </c>
      <c r="D489" s="27" t="s">
        <v>1133</v>
      </c>
      <c r="E489" s="42">
        <v>3</v>
      </c>
      <c r="F489" s="25" t="s">
        <v>109</v>
      </c>
      <c r="G489" s="25" t="s">
        <v>128</v>
      </c>
      <c r="H489" s="25" t="s">
        <v>128</v>
      </c>
      <c r="I489" s="29" t="s">
        <v>2565</v>
      </c>
      <c r="J489" s="43" t="s">
        <v>3635</v>
      </c>
      <c r="K489" s="27" t="s">
        <v>24</v>
      </c>
      <c r="L489" s="29">
        <v>90.730999999999995</v>
      </c>
      <c r="M489" s="29">
        <v>90.796999999999997</v>
      </c>
      <c r="N489" s="29">
        <v>4.478382232935247</v>
      </c>
      <c r="O489" s="30">
        <v>2.5</v>
      </c>
      <c r="P489" s="27" t="s">
        <v>106</v>
      </c>
      <c r="Q489" s="31">
        <v>2</v>
      </c>
      <c r="R489" s="25" t="s">
        <v>4450</v>
      </c>
      <c r="S489" s="25" t="s">
        <v>109</v>
      </c>
      <c r="T489" s="25" t="s">
        <v>3490</v>
      </c>
      <c r="U489" s="25" t="s">
        <v>128</v>
      </c>
      <c r="V489" s="23" t="s">
        <v>1219</v>
      </c>
      <c r="W489" s="23" t="s">
        <v>1225</v>
      </c>
      <c r="X489" s="23" t="s">
        <v>1219</v>
      </c>
      <c r="Y489" s="23" t="s">
        <v>1301</v>
      </c>
      <c r="Z489" s="23" t="s">
        <v>1276</v>
      </c>
      <c r="AA489" s="23" t="s">
        <v>107</v>
      </c>
      <c r="AB489" s="23" t="s">
        <v>3002</v>
      </c>
      <c r="AC489" s="25">
        <v>5.2712328767123289</v>
      </c>
      <c r="AD489" s="32">
        <v>1000000000</v>
      </c>
      <c r="AE489" s="33">
        <f>VLOOKUP(J489,Library!A:B,2,0)</f>
        <v>1</v>
      </c>
      <c r="AF489" s="33">
        <f>VLOOKUP(J489,Library!A:G,7,0)</f>
        <v>3</v>
      </c>
      <c r="AG489" s="28">
        <f>VLOOKUP(V489,Library!W:X,2,0)</f>
        <v>4</v>
      </c>
      <c r="AH489" s="28">
        <f>VLOOKUP(W489,Library!Y:Z,2,0)</f>
        <v>4</v>
      </c>
      <c r="AI489" s="28">
        <f>VLOOKUP(X489,Library!AA:AB,2,0)</f>
        <v>4</v>
      </c>
      <c r="AJ489" s="33">
        <f>IF(MAX(AG489,AH489,AI489)=0,VLOOKUP(I489,Library!$J:$P,7,0),MAX(AG489,AH489,AI489))</f>
        <v>4</v>
      </c>
      <c r="AK489" s="33">
        <f t="shared" si="33"/>
        <v>4</v>
      </c>
      <c r="AL489" s="33">
        <f>VLOOKUP(AA489,Library!T:U,2,0)</f>
        <v>1</v>
      </c>
      <c r="AM489" s="34">
        <f t="shared" si="34"/>
        <v>2.5499999999999998</v>
      </c>
      <c r="AN489" s="33">
        <f t="shared" si="35"/>
        <v>3</v>
      </c>
      <c r="AO489" s="28" t="s">
        <v>136</v>
      </c>
      <c r="AP489" s="25" t="s">
        <v>128</v>
      </c>
      <c r="AQ489" s="28" t="s">
        <v>3488</v>
      </c>
      <c r="AR489" s="28" t="s">
        <v>3489</v>
      </c>
      <c r="AS489" s="28" t="s">
        <v>2375</v>
      </c>
      <c r="AT489" s="23" t="s">
        <v>3490</v>
      </c>
      <c r="AU489" s="23" t="s">
        <v>35</v>
      </c>
      <c r="AV489" s="25" t="s">
        <v>128</v>
      </c>
      <c r="AW489" s="25" t="s">
        <v>128</v>
      </c>
      <c r="AX489" s="25" t="s">
        <v>128</v>
      </c>
      <c r="AY489" s="25" t="s">
        <v>128</v>
      </c>
      <c r="AZ489" s="25" t="s">
        <v>128</v>
      </c>
      <c r="BA489" s="25" t="s">
        <v>128</v>
      </c>
      <c r="BB489" s="25" t="s">
        <v>128</v>
      </c>
      <c r="BC489" s="25" t="s">
        <v>128</v>
      </c>
      <c r="BD489" s="25" t="s">
        <v>128</v>
      </c>
      <c r="BE489" s="25" t="s">
        <v>128</v>
      </c>
      <c r="BF489" s="25" t="s">
        <v>128</v>
      </c>
      <c r="BG489" s="25" t="s">
        <v>128</v>
      </c>
      <c r="BH489" s="25" t="s">
        <v>113</v>
      </c>
      <c r="BI489" s="23" t="s">
        <v>128</v>
      </c>
      <c r="BJ489" t="s">
        <v>4365</v>
      </c>
      <c r="BK489" s="23" t="s">
        <v>1132</v>
      </c>
      <c r="BL489" s="23"/>
    </row>
    <row r="490" spans="1:64" ht="15">
      <c r="A490" s="28">
        <v>716</v>
      </c>
      <c r="B490" s="23" t="s">
        <v>1134</v>
      </c>
      <c r="C490" s="28" t="s">
        <v>1866</v>
      </c>
      <c r="D490" s="27" t="s">
        <v>1133</v>
      </c>
      <c r="E490" s="42">
        <v>3</v>
      </c>
      <c r="F490" s="25" t="s">
        <v>109</v>
      </c>
      <c r="G490" s="25" t="s">
        <v>109</v>
      </c>
      <c r="H490" s="25" t="s">
        <v>128</v>
      </c>
      <c r="I490" s="29" t="s">
        <v>2565</v>
      </c>
      <c r="J490" s="43" t="s">
        <v>3635</v>
      </c>
      <c r="K490" s="27" t="s">
        <v>24</v>
      </c>
      <c r="L490" s="29">
        <v>89.938000000000002</v>
      </c>
      <c r="M490" s="29">
        <v>90.022999999999996</v>
      </c>
      <c r="N490" s="29">
        <v>4.5600264743198302</v>
      </c>
      <c r="O490" s="30">
        <v>2.65</v>
      </c>
      <c r="P490" s="27" t="s">
        <v>106</v>
      </c>
      <c r="Q490" s="31">
        <v>2</v>
      </c>
      <c r="R490" s="25" t="s">
        <v>2975</v>
      </c>
      <c r="S490" s="25" t="s">
        <v>109</v>
      </c>
      <c r="T490" s="25" t="s">
        <v>3491</v>
      </c>
      <c r="U490" s="25" t="s">
        <v>128</v>
      </c>
      <c r="V490" s="23" t="s">
        <v>1219</v>
      </c>
      <c r="W490" s="23" t="s">
        <v>1225</v>
      </c>
      <c r="X490" s="23" t="s">
        <v>1219</v>
      </c>
      <c r="Y490" s="23" t="s">
        <v>1301</v>
      </c>
      <c r="Z490" s="23" t="s">
        <v>1276</v>
      </c>
      <c r="AA490" s="23" t="s">
        <v>107</v>
      </c>
      <c r="AB490" s="23" t="s">
        <v>3003</v>
      </c>
      <c r="AC490" s="25">
        <v>6.0383561643835613</v>
      </c>
      <c r="AD490" s="32">
        <v>1000000000</v>
      </c>
      <c r="AE490" s="33">
        <f>VLOOKUP(J490,Library!A:B,2,0)</f>
        <v>1</v>
      </c>
      <c r="AF490" s="33">
        <f>VLOOKUP(J490,Library!A:G,7,0)</f>
        <v>3</v>
      </c>
      <c r="AG490" s="28">
        <f>VLOOKUP(V490,Library!W:X,2,0)</f>
        <v>4</v>
      </c>
      <c r="AH490" s="28">
        <f>VLOOKUP(W490,Library!Y:Z,2,0)</f>
        <v>4</v>
      </c>
      <c r="AI490" s="28">
        <f>VLOOKUP(X490,Library!AA:AB,2,0)</f>
        <v>4</v>
      </c>
      <c r="AJ490" s="33">
        <f>IF(MAX(AG490,AH490,AI490)=0,VLOOKUP(I490,Library!$J:$P,7,0),MAX(AG490,AH490,AI490))</f>
        <v>4</v>
      </c>
      <c r="AK490" s="33">
        <f t="shared" si="33"/>
        <v>4</v>
      </c>
      <c r="AL490" s="33">
        <f>VLOOKUP(AA490,Library!T:U,2,0)</f>
        <v>1</v>
      </c>
      <c r="AM490" s="34">
        <f t="shared" si="34"/>
        <v>2.5499999999999998</v>
      </c>
      <c r="AN490" s="33">
        <f t="shared" si="35"/>
        <v>3</v>
      </c>
      <c r="AO490" s="28" t="s">
        <v>136</v>
      </c>
      <c r="AP490" s="25" t="s">
        <v>128</v>
      </c>
      <c r="AQ490" s="28" t="s">
        <v>3488</v>
      </c>
      <c r="AR490" s="28" t="s">
        <v>3489</v>
      </c>
      <c r="AS490" s="28" t="s">
        <v>2375</v>
      </c>
      <c r="AT490" s="23" t="s">
        <v>3491</v>
      </c>
      <c r="AU490" s="23" t="s">
        <v>35</v>
      </c>
      <c r="AV490" s="25" t="s">
        <v>128</v>
      </c>
      <c r="AW490" s="25" t="s">
        <v>128</v>
      </c>
      <c r="AX490" s="25" t="s">
        <v>128</v>
      </c>
      <c r="AY490" s="25" t="s">
        <v>128</v>
      </c>
      <c r="AZ490" s="25" t="s">
        <v>128</v>
      </c>
      <c r="BA490" s="25" t="s">
        <v>109</v>
      </c>
      <c r="BB490" s="25" t="s">
        <v>109</v>
      </c>
      <c r="BC490" s="25" t="s">
        <v>128</v>
      </c>
      <c r="BD490" s="25" t="s">
        <v>128</v>
      </c>
      <c r="BE490" s="25" t="s">
        <v>128</v>
      </c>
      <c r="BF490" s="25" t="s">
        <v>128</v>
      </c>
      <c r="BG490" s="25" t="s">
        <v>128</v>
      </c>
      <c r="BH490" s="25" t="s">
        <v>113</v>
      </c>
      <c r="BI490" s="23" t="s">
        <v>128</v>
      </c>
      <c r="BJ490" t="s">
        <v>4365</v>
      </c>
      <c r="BK490" s="23" t="s">
        <v>1134</v>
      </c>
      <c r="BL490" s="23"/>
    </row>
    <row r="491" spans="1:64" ht="15">
      <c r="A491" s="28">
        <v>717</v>
      </c>
      <c r="B491" s="23" t="s">
        <v>1135</v>
      </c>
      <c r="C491" s="28" t="s">
        <v>1866</v>
      </c>
      <c r="D491" s="27" t="s">
        <v>1133</v>
      </c>
      <c r="E491" s="42">
        <v>3</v>
      </c>
      <c r="F491" s="25" t="s">
        <v>109</v>
      </c>
      <c r="G491" s="25" t="s">
        <v>128</v>
      </c>
      <c r="H491" s="25" t="s">
        <v>128</v>
      </c>
      <c r="I491" s="29" t="s">
        <v>2565</v>
      </c>
      <c r="J491" s="43" t="s">
        <v>3635</v>
      </c>
      <c r="K491" s="27" t="s">
        <v>24</v>
      </c>
      <c r="L491" s="29">
        <v>89.938000000000002</v>
      </c>
      <c r="M491" s="29">
        <v>90.022999999999996</v>
      </c>
      <c r="N491" s="29">
        <v>4.5600264743198302</v>
      </c>
      <c r="O491" s="30">
        <v>2.65</v>
      </c>
      <c r="P491" s="27" t="s">
        <v>106</v>
      </c>
      <c r="Q491" s="31">
        <v>2</v>
      </c>
      <c r="R491" s="25" t="s">
        <v>2975</v>
      </c>
      <c r="S491" s="25" t="s">
        <v>109</v>
      </c>
      <c r="T491" s="25" t="s">
        <v>3491</v>
      </c>
      <c r="U491" s="25" t="s">
        <v>128</v>
      </c>
      <c r="V491" s="23" t="s">
        <v>1219</v>
      </c>
      <c r="W491" s="23" t="s">
        <v>1225</v>
      </c>
      <c r="X491" s="23" t="s">
        <v>1219</v>
      </c>
      <c r="Y491" s="23" t="s">
        <v>1301</v>
      </c>
      <c r="Z491" s="23" t="s">
        <v>1276</v>
      </c>
      <c r="AA491" s="23" t="s">
        <v>107</v>
      </c>
      <c r="AB491" s="23" t="s">
        <v>3003</v>
      </c>
      <c r="AC491" s="25">
        <v>6.0383561643835613</v>
      </c>
      <c r="AD491" s="32">
        <v>999891000</v>
      </c>
      <c r="AE491" s="33">
        <f>VLOOKUP(J491,Library!A:B,2,0)</f>
        <v>1</v>
      </c>
      <c r="AF491" s="33">
        <f>VLOOKUP(J491,Library!A:G,7,0)</f>
        <v>3</v>
      </c>
      <c r="AG491" s="28">
        <f>VLOOKUP(V491,Library!W:X,2,0)</f>
        <v>4</v>
      </c>
      <c r="AH491" s="28">
        <f>VLOOKUP(W491,Library!Y:Z,2,0)</f>
        <v>4</v>
      </c>
      <c r="AI491" s="28">
        <f>VLOOKUP(X491,Library!AA:AB,2,0)</f>
        <v>4</v>
      </c>
      <c r="AJ491" s="33">
        <f>IF(MAX(AG491,AH491,AI491)=0,VLOOKUP(I491,Library!$J:$P,7,0),MAX(AG491,AH491,AI491))</f>
        <v>4</v>
      </c>
      <c r="AK491" s="33">
        <f t="shared" si="33"/>
        <v>4</v>
      </c>
      <c r="AL491" s="33">
        <f>VLOOKUP(AA491,Library!T:U,2,0)</f>
        <v>1</v>
      </c>
      <c r="AM491" s="34">
        <f t="shared" si="34"/>
        <v>2.5499999999999998</v>
      </c>
      <c r="AN491" s="33">
        <f t="shared" si="35"/>
        <v>3</v>
      </c>
      <c r="AO491" s="28" t="s">
        <v>136</v>
      </c>
      <c r="AP491" s="25" t="s">
        <v>128</v>
      </c>
      <c r="AQ491" s="28" t="s">
        <v>3488</v>
      </c>
      <c r="AR491" s="28" t="s">
        <v>3489</v>
      </c>
      <c r="AS491" s="28" t="s">
        <v>2375</v>
      </c>
      <c r="AT491" s="23" t="s">
        <v>3491</v>
      </c>
      <c r="AU491" s="23" t="s">
        <v>35</v>
      </c>
      <c r="AV491" s="25" t="s">
        <v>128</v>
      </c>
      <c r="AW491" s="25" t="s">
        <v>128</v>
      </c>
      <c r="AX491" s="25" t="s">
        <v>128</v>
      </c>
      <c r="AY491" s="25" t="s">
        <v>128</v>
      </c>
      <c r="AZ491" s="25" t="s">
        <v>128</v>
      </c>
      <c r="BA491" s="25" t="s">
        <v>128</v>
      </c>
      <c r="BB491" s="25" t="s">
        <v>128</v>
      </c>
      <c r="BC491" s="25" t="s">
        <v>128</v>
      </c>
      <c r="BD491" s="25" t="s">
        <v>128</v>
      </c>
      <c r="BE491" s="25" t="s">
        <v>128</v>
      </c>
      <c r="BF491" s="25" t="s">
        <v>128</v>
      </c>
      <c r="BG491" s="25" t="s">
        <v>128</v>
      </c>
      <c r="BH491" s="25" t="s">
        <v>113</v>
      </c>
      <c r="BI491" s="23" t="s">
        <v>128</v>
      </c>
      <c r="BJ491" t="s">
        <v>4365</v>
      </c>
      <c r="BK491" s="23" t="s">
        <v>1135</v>
      </c>
      <c r="BL491" s="23"/>
    </row>
    <row r="492" spans="1:64" ht="15">
      <c r="A492" s="28">
        <v>720</v>
      </c>
      <c r="B492" s="23" t="s">
        <v>1136</v>
      </c>
      <c r="C492" s="28" t="s">
        <v>1867</v>
      </c>
      <c r="D492" s="27" t="s">
        <v>1133</v>
      </c>
      <c r="E492" s="42">
        <v>3</v>
      </c>
      <c r="F492" s="25" t="s">
        <v>109</v>
      </c>
      <c r="G492" s="25" t="s">
        <v>128</v>
      </c>
      <c r="H492" s="25" t="s">
        <v>128</v>
      </c>
      <c r="I492" s="29" t="s">
        <v>2565</v>
      </c>
      <c r="J492" s="43" t="s">
        <v>3635</v>
      </c>
      <c r="K492" s="27" t="s">
        <v>24</v>
      </c>
      <c r="L492" s="29">
        <v>76.012</v>
      </c>
      <c r="M492" s="29">
        <v>76.158000000000001</v>
      </c>
      <c r="N492" s="29">
        <v>5.5913258298857977</v>
      </c>
      <c r="O492" s="30">
        <v>3.25</v>
      </c>
      <c r="P492" s="27" t="s">
        <v>106</v>
      </c>
      <c r="Q492" s="31">
        <v>2</v>
      </c>
      <c r="R492" s="25" t="s">
        <v>4450</v>
      </c>
      <c r="S492" s="25" t="s">
        <v>109</v>
      </c>
      <c r="T492" s="25" t="s">
        <v>3492</v>
      </c>
      <c r="U492" s="25" t="s">
        <v>128</v>
      </c>
      <c r="V492" s="23" t="s">
        <v>1219</v>
      </c>
      <c r="W492" s="23" t="s">
        <v>1225</v>
      </c>
      <c r="X492" s="23" t="s">
        <v>1219</v>
      </c>
      <c r="Y492" s="23" t="s">
        <v>1301</v>
      </c>
      <c r="Z492" s="23" t="s">
        <v>1276</v>
      </c>
      <c r="AA492" s="23" t="s">
        <v>107</v>
      </c>
      <c r="AB492" s="23" t="s">
        <v>3004</v>
      </c>
      <c r="AC492" s="25">
        <v>15.27945205479452</v>
      </c>
      <c r="AD492" s="32">
        <v>1000000000</v>
      </c>
      <c r="AE492" s="33">
        <f>VLOOKUP(J492,Library!A:B,2,0)</f>
        <v>1</v>
      </c>
      <c r="AF492" s="33">
        <f>VLOOKUP(J492,Library!A:G,7,0)</f>
        <v>3</v>
      </c>
      <c r="AG492" s="28">
        <f>VLOOKUP(V492,Library!W:X,2,0)</f>
        <v>4</v>
      </c>
      <c r="AH492" s="28">
        <f>VLOOKUP(W492,Library!Y:Z,2,0)</f>
        <v>4</v>
      </c>
      <c r="AI492" s="28">
        <f>VLOOKUP(X492,Library!AA:AB,2,0)</f>
        <v>4</v>
      </c>
      <c r="AJ492" s="33">
        <f>IF(MAX(AG492,AH492,AI492)=0,VLOOKUP(I492,Library!$J:$P,7,0),MAX(AG492,AH492,AI492))</f>
        <v>4</v>
      </c>
      <c r="AK492" s="33">
        <f t="shared" si="33"/>
        <v>5</v>
      </c>
      <c r="AL492" s="33">
        <f>VLOOKUP(AA492,Library!T:U,2,0)</f>
        <v>1</v>
      </c>
      <c r="AM492" s="34">
        <f t="shared" si="34"/>
        <v>2.65</v>
      </c>
      <c r="AN492" s="33">
        <f t="shared" si="35"/>
        <v>3</v>
      </c>
      <c r="AO492" s="28" t="s">
        <v>136</v>
      </c>
      <c r="AP492" s="25" t="s">
        <v>128</v>
      </c>
      <c r="AQ492" s="28" t="s">
        <v>3488</v>
      </c>
      <c r="AR492" s="28" t="s">
        <v>3489</v>
      </c>
      <c r="AS492" s="28" t="s">
        <v>2375</v>
      </c>
      <c r="AT492" s="23" t="s">
        <v>3492</v>
      </c>
      <c r="AU492" s="23" t="s">
        <v>35</v>
      </c>
      <c r="AV492" s="25" t="s">
        <v>128</v>
      </c>
      <c r="AW492" s="25" t="s">
        <v>128</v>
      </c>
      <c r="AX492" s="25" t="s">
        <v>128</v>
      </c>
      <c r="AY492" s="25" t="s">
        <v>128</v>
      </c>
      <c r="AZ492" s="25" t="s">
        <v>128</v>
      </c>
      <c r="BA492" s="25" t="s">
        <v>128</v>
      </c>
      <c r="BB492" s="25" t="s">
        <v>128</v>
      </c>
      <c r="BC492" s="25" t="s">
        <v>128</v>
      </c>
      <c r="BD492" s="25" t="s">
        <v>128</v>
      </c>
      <c r="BE492" s="25" t="s">
        <v>128</v>
      </c>
      <c r="BF492" s="25" t="s">
        <v>128</v>
      </c>
      <c r="BG492" s="25" t="s">
        <v>128</v>
      </c>
      <c r="BH492" s="25" t="s">
        <v>113</v>
      </c>
      <c r="BI492" s="23" t="s">
        <v>128</v>
      </c>
      <c r="BJ492" t="s">
        <v>4365</v>
      </c>
      <c r="BK492" s="23" t="s">
        <v>1136</v>
      </c>
      <c r="BL492" s="23"/>
    </row>
    <row r="493" spans="1:64" ht="15">
      <c r="A493" s="28">
        <v>721</v>
      </c>
      <c r="B493" s="23" t="s">
        <v>1137</v>
      </c>
      <c r="C493" s="28" t="s">
        <v>1868</v>
      </c>
      <c r="D493" s="27" t="s">
        <v>1133</v>
      </c>
      <c r="E493" s="42">
        <v>3</v>
      </c>
      <c r="F493" s="25" t="s">
        <v>109</v>
      </c>
      <c r="G493" s="25" t="s">
        <v>128</v>
      </c>
      <c r="H493" s="25" t="s">
        <v>128</v>
      </c>
      <c r="I493" s="29" t="s">
        <v>2565</v>
      </c>
      <c r="J493" s="43" t="s">
        <v>3635</v>
      </c>
      <c r="K493" s="27" t="s">
        <v>24</v>
      </c>
      <c r="L493" s="29">
        <v>66.537000000000006</v>
      </c>
      <c r="M493" s="29">
        <v>66.706000000000003</v>
      </c>
      <c r="N493" s="29">
        <v>5.7368763879079454</v>
      </c>
      <c r="O493" s="30">
        <v>3.25</v>
      </c>
      <c r="P493" s="27" t="s">
        <v>106</v>
      </c>
      <c r="Q493" s="31">
        <v>2</v>
      </c>
      <c r="R493" s="25" t="s">
        <v>4451</v>
      </c>
      <c r="S493" s="25" t="s">
        <v>109</v>
      </c>
      <c r="T493" s="25" t="s">
        <v>3493</v>
      </c>
      <c r="U493" s="25" t="s">
        <v>128</v>
      </c>
      <c r="V493" s="23" t="s">
        <v>1219</v>
      </c>
      <c r="W493" s="23" t="s">
        <v>1225</v>
      </c>
      <c r="X493" s="23" t="s">
        <v>1219</v>
      </c>
      <c r="Y493" s="23" t="s">
        <v>1301</v>
      </c>
      <c r="Z493" s="23" t="s">
        <v>1276</v>
      </c>
      <c r="AA493" s="23" t="s">
        <v>107</v>
      </c>
      <c r="AB493" s="23" t="s">
        <v>3005</v>
      </c>
      <c r="AC493" s="25">
        <v>25.841095890410958</v>
      </c>
      <c r="AD493" s="32">
        <v>500000000</v>
      </c>
      <c r="AE493" s="33">
        <f>VLOOKUP(J493,Library!A:B,2,0)</f>
        <v>1</v>
      </c>
      <c r="AF493" s="33">
        <f>VLOOKUP(J493,Library!A:G,7,0)</f>
        <v>3</v>
      </c>
      <c r="AG493" s="28">
        <f>VLOOKUP(V493,Library!W:X,2,0)</f>
        <v>4</v>
      </c>
      <c r="AH493" s="28">
        <f>VLOOKUP(W493,Library!Y:Z,2,0)</f>
        <v>4</v>
      </c>
      <c r="AI493" s="28">
        <f>VLOOKUP(X493,Library!AA:AB,2,0)</f>
        <v>4</v>
      </c>
      <c r="AJ493" s="33">
        <f>IF(MAX(AG493,AH493,AI493)=0,VLOOKUP(I493,Library!$J:$P,7,0),MAX(AG493,AH493,AI493))</f>
        <v>4</v>
      </c>
      <c r="AK493" s="33">
        <f t="shared" si="33"/>
        <v>5</v>
      </c>
      <c r="AL493" s="33">
        <f>VLOOKUP(AA493,Library!T:U,2,0)</f>
        <v>1</v>
      </c>
      <c r="AM493" s="34">
        <f t="shared" si="34"/>
        <v>2.65</v>
      </c>
      <c r="AN493" s="33">
        <f t="shared" si="35"/>
        <v>3</v>
      </c>
      <c r="AO493" s="28" t="s">
        <v>136</v>
      </c>
      <c r="AP493" s="25" t="s">
        <v>128</v>
      </c>
      <c r="AQ493" s="28" t="s">
        <v>3488</v>
      </c>
      <c r="AR493" s="28" t="s">
        <v>3489</v>
      </c>
      <c r="AS493" s="28" t="s">
        <v>2375</v>
      </c>
      <c r="AT493" s="23" t="s">
        <v>3493</v>
      </c>
      <c r="AU493" s="23" t="s">
        <v>35</v>
      </c>
      <c r="AV493" s="25" t="s">
        <v>128</v>
      </c>
      <c r="AW493" s="25" t="s">
        <v>128</v>
      </c>
      <c r="AX493" s="25" t="s">
        <v>128</v>
      </c>
      <c r="AY493" s="25" t="s">
        <v>128</v>
      </c>
      <c r="AZ493" s="25" t="s">
        <v>128</v>
      </c>
      <c r="BA493" s="25" t="s">
        <v>128</v>
      </c>
      <c r="BB493" s="25" t="s">
        <v>128</v>
      </c>
      <c r="BC493" s="25" t="s">
        <v>128</v>
      </c>
      <c r="BD493" s="25" t="s">
        <v>128</v>
      </c>
      <c r="BE493" s="25" t="s">
        <v>128</v>
      </c>
      <c r="BF493" s="25" t="s">
        <v>128</v>
      </c>
      <c r="BG493" s="25" t="s">
        <v>128</v>
      </c>
      <c r="BH493" s="25" t="s">
        <v>113</v>
      </c>
      <c r="BI493" s="23" t="s">
        <v>128</v>
      </c>
      <c r="BJ493" t="s">
        <v>4365</v>
      </c>
      <c r="BK493" s="23" t="s">
        <v>1137</v>
      </c>
      <c r="BL493" s="23"/>
    </row>
    <row r="494" spans="1:64" ht="15">
      <c r="A494" s="28">
        <v>722</v>
      </c>
      <c r="B494" s="23" t="s">
        <v>1138</v>
      </c>
      <c r="C494" s="28" t="s">
        <v>1869</v>
      </c>
      <c r="D494" s="27" t="s">
        <v>1133</v>
      </c>
      <c r="E494" s="42">
        <v>3</v>
      </c>
      <c r="F494" s="25" t="s">
        <v>109</v>
      </c>
      <c r="G494" s="25" t="s">
        <v>128</v>
      </c>
      <c r="H494" s="25" t="s">
        <v>128</v>
      </c>
      <c r="I494" s="29" t="s">
        <v>2565</v>
      </c>
      <c r="J494" s="43" t="s">
        <v>3635</v>
      </c>
      <c r="K494" s="27" t="s">
        <v>24</v>
      </c>
      <c r="L494" s="29">
        <v>73.424999999999997</v>
      </c>
      <c r="M494" s="29">
        <v>73.585999999999999</v>
      </c>
      <c r="N494" s="29">
        <v>5.6515974873297088</v>
      </c>
      <c r="O494" s="30">
        <v>3.125</v>
      </c>
      <c r="P494" s="27" t="s">
        <v>106</v>
      </c>
      <c r="Q494" s="31">
        <v>2</v>
      </c>
      <c r="R494" s="25" t="s">
        <v>2975</v>
      </c>
      <c r="S494" s="25" t="s">
        <v>109</v>
      </c>
      <c r="T494" s="25" t="s">
        <v>3494</v>
      </c>
      <c r="U494" s="25" t="s">
        <v>128</v>
      </c>
      <c r="V494" s="23" t="s">
        <v>1219</v>
      </c>
      <c r="W494" s="23" t="s">
        <v>1225</v>
      </c>
      <c r="X494" s="23" t="s">
        <v>1219</v>
      </c>
      <c r="Y494" s="23" t="s">
        <v>1301</v>
      </c>
      <c r="Z494" s="23" t="s">
        <v>1276</v>
      </c>
      <c r="AA494" s="23" t="s">
        <v>107</v>
      </c>
      <c r="AB494" s="23" t="s">
        <v>3006</v>
      </c>
      <c r="AC494" s="25">
        <v>16.046575342465754</v>
      </c>
      <c r="AD494" s="32">
        <v>500000000</v>
      </c>
      <c r="AE494" s="33">
        <f>VLOOKUP(J494,Library!A:B,2,0)</f>
        <v>1</v>
      </c>
      <c r="AF494" s="33">
        <f>VLOOKUP(J494,Library!A:G,7,0)</f>
        <v>3</v>
      </c>
      <c r="AG494" s="28">
        <f>VLOOKUP(V494,Library!W:X,2,0)</f>
        <v>4</v>
      </c>
      <c r="AH494" s="28">
        <f>VLOOKUP(W494,Library!Y:Z,2,0)</f>
        <v>4</v>
      </c>
      <c r="AI494" s="28">
        <f>VLOOKUP(X494,Library!AA:AB,2,0)</f>
        <v>4</v>
      </c>
      <c r="AJ494" s="33">
        <f>IF(MAX(AG494,AH494,AI494)=0,VLOOKUP(I494,Library!$J:$P,7,0),MAX(AG494,AH494,AI494))</f>
        <v>4</v>
      </c>
      <c r="AK494" s="33">
        <f t="shared" si="33"/>
        <v>5</v>
      </c>
      <c r="AL494" s="33">
        <f>VLOOKUP(AA494,Library!T:U,2,0)</f>
        <v>1</v>
      </c>
      <c r="AM494" s="34">
        <f t="shared" si="34"/>
        <v>2.65</v>
      </c>
      <c r="AN494" s="33">
        <f t="shared" si="35"/>
        <v>3</v>
      </c>
      <c r="AO494" s="28" t="s">
        <v>136</v>
      </c>
      <c r="AP494" s="25" t="s">
        <v>128</v>
      </c>
      <c r="AQ494" s="28" t="s">
        <v>3488</v>
      </c>
      <c r="AR494" s="28" t="s">
        <v>3489</v>
      </c>
      <c r="AS494" s="28" t="s">
        <v>2375</v>
      </c>
      <c r="AT494" s="23" t="s">
        <v>3494</v>
      </c>
      <c r="AU494" s="23" t="s">
        <v>35</v>
      </c>
      <c r="AV494" s="25" t="s">
        <v>128</v>
      </c>
      <c r="AW494" s="25" t="s">
        <v>128</v>
      </c>
      <c r="AX494" s="25" t="s">
        <v>128</v>
      </c>
      <c r="AY494" s="25" t="s">
        <v>128</v>
      </c>
      <c r="AZ494" s="25" t="s">
        <v>128</v>
      </c>
      <c r="BA494" s="25" t="s">
        <v>128</v>
      </c>
      <c r="BB494" s="25" t="s">
        <v>128</v>
      </c>
      <c r="BC494" s="25" t="s">
        <v>128</v>
      </c>
      <c r="BD494" s="25" t="s">
        <v>128</v>
      </c>
      <c r="BE494" s="25" t="s">
        <v>128</v>
      </c>
      <c r="BF494" s="25" t="s">
        <v>128</v>
      </c>
      <c r="BG494" s="25" t="s">
        <v>128</v>
      </c>
      <c r="BH494" s="25" t="s">
        <v>113</v>
      </c>
      <c r="BI494" s="23" t="s">
        <v>128</v>
      </c>
      <c r="BJ494" t="s">
        <v>4365</v>
      </c>
      <c r="BK494" s="23" t="s">
        <v>1138</v>
      </c>
      <c r="BL494" s="23"/>
    </row>
    <row r="495" spans="1:64" ht="15">
      <c r="A495" s="28">
        <v>723</v>
      </c>
      <c r="B495" s="23" t="s">
        <v>1139</v>
      </c>
      <c r="C495" s="28" t="s">
        <v>1869</v>
      </c>
      <c r="D495" s="27" t="s">
        <v>1133</v>
      </c>
      <c r="E495" s="42">
        <v>3</v>
      </c>
      <c r="F495" s="25" t="s">
        <v>109</v>
      </c>
      <c r="G495" s="25" t="s">
        <v>128</v>
      </c>
      <c r="H495" s="25" t="s">
        <v>128</v>
      </c>
      <c r="I495" s="29" t="s">
        <v>2565</v>
      </c>
      <c r="J495" s="43" t="s">
        <v>3635</v>
      </c>
      <c r="K495" s="27" t="s">
        <v>24</v>
      </c>
      <c r="L495" s="29">
        <v>73.424999999999997</v>
      </c>
      <c r="M495" s="29">
        <v>73.585999999999999</v>
      </c>
      <c r="N495" s="29">
        <v>5.6515974873297088</v>
      </c>
      <c r="O495" s="30">
        <v>3.125</v>
      </c>
      <c r="P495" s="27" t="s">
        <v>106</v>
      </c>
      <c r="Q495" s="31">
        <v>2</v>
      </c>
      <c r="R495" s="25" t="s">
        <v>2975</v>
      </c>
      <c r="S495" s="25" t="s">
        <v>109</v>
      </c>
      <c r="T495" s="25" t="s">
        <v>3494</v>
      </c>
      <c r="U495" s="25" t="s">
        <v>128</v>
      </c>
      <c r="V495" s="23" t="s">
        <v>1219</v>
      </c>
      <c r="W495" s="23" t="s">
        <v>1225</v>
      </c>
      <c r="X495" s="23" t="s">
        <v>1219</v>
      </c>
      <c r="Y495" s="23" t="s">
        <v>1301</v>
      </c>
      <c r="Z495" s="23" t="s">
        <v>1276</v>
      </c>
      <c r="AA495" s="23" t="s">
        <v>107</v>
      </c>
      <c r="AB495" s="23" t="s">
        <v>3006</v>
      </c>
      <c r="AC495" s="25">
        <v>16.046575342465754</v>
      </c>
      <c r="AD495" s="32">
        <v>498510000</v>
      </c>
      <c r="AE495" s="33">
        <f>VLOOKUP(J495,Library!A:B,2,0)</f>
        <v>1</v>
      </c>
      <c r="AF495" s="33">
        <f>VLOOKUP(J495,Library!A:G,7,0)</f>
        <v>3</v>
      </c>
      <c r="AG495" s="28">
        <f>VLOOKUP(V495,Library!W:X,2,0)</f>
        <v>4</v>
      </c>
      <c r="AH495" s="28">
        <f>VLOOKUP(W495,Library!Y:Z,2,0)</f>
        <v>4</v>
      </c>
      <c r="AI495" s="28">
        <f>VLOOKUP(X495,Library!AA:AB,2,0)</f>
        <v>4</v>
      </c>
      <c r="AJ495" s="33">
        <f>IF(MAX(AG495,AH495,AI495)=0,VLOOKUP(I495,Library!$J:$P,7,0),MAX(AG495,AH495,AI495))</f>
        <v>4</v>
      </c>
      <c r="AK495" s="33">
        <f t="shared" si="33"/>
        <v>5</v>
      </c>
      <c r="AL495" s="33">
        <f>VLOOKUP(AA495,Library!T:U,2,0)</f>
        <v>1</v>
      </c>
      <c r="AM495" s="34">
        <f t="shared" si="34"/>
        <v>2.65</v>
      </c>
      <c r="AN495" s="33">
        <f t="shared" si="35"/>
        <v>3</v>
      </c>
      <c r="AO495" s="28" t="s">
        <v>136</v>
      </c>
      <c r="AP495" s="25" t="s">
        <v>128</v>
      </c>
      <c r="AQ495" s="28" t="s">
        <v>3488</v>
      </c>
      <c r="AR495" s="28" t="s">
        <v>3489</v>
      </c>
      <c r="AS495" s="28" t="s">
        <v>2375</v>
      </c>
      <c r="AT495" s="23" t="s">
        <v>3494</v>
      </c>
      <c r="AU495" s="23" t="s">
        <v>35</v>
      </c>
      <c r="AV495" s="25" t="s">
        <v>128</v>
      </c>
      <c r="AW495" s="25" t="s">
        <v>128</v>
      </c>
      <c r="AX495" s="25" t="s">
        <v>128</v>
      </c>
      <c r="AY495" s="25" t="s">
        <v>128</v>
      </c>
      <c r="AZ495" s="25" t="s">
        <v>128</v>
      </c>
      <c r="BA495" s="25" t="s">
        <v>128</v>
      </c>
      <c r="BB495" s="25" t="s">
        <v>128</v>
      </c>
      <c r="BC495" s="25" t="s">
        <v>128</v>
      </c>
      <c r="BD495" s="25" t="s">
        <v>128</v>
      </c>
      <c r="BE495" s="25" t="s">
        <v>128</v>
      </c>
      <c r="BF495" s="25" t="s">
        <v>128</v>
      </c>
      <c r="BG495" s="25" t="s">
        <v>128</v>
      </c>
      <c r="BH495" s="25" t="s">
        <v>113</v>
      </c>
      <c r="BI495" s="23" t="s">
        <v>128</v>
      </c>
      <c r="BJ495" t="s">
        <v>4365</v>
      </c>
      <c r="BK495" s="23" t="s">
        <v>1139</v>
      </c>
      <c r="BL495" s="23"/>
    </row>
    <row r="496" spans="1:64" ht="15">
      <c r="A496" s="28">
        <v>724</v>
      </c>
      <c r="B496" s="23" t="s">
        <v>1140</v>
      </c>
      <c r="C496" s="28" t="s">
        <v>1870</v>
      </c>
      <c r="D496" s="27" t="s">
        <v>1133</v>
      </c>
      <c r="E496" s="42">
        <v>3</v>
      </c>
      <c r="F496" s="25" t="s">
        <v>109</v>
      </c>
      <c r="G496" s="25" t="s">
        <v>128</v>
      </c>
      <c r="H496" s="25" t="s">
        <v>128</v>
      </c>
      <c r="I496" s="29" t="s">
        <v>2565</v>
      </c>
      <c r="J496" s="43" t="s">
        <v>3635</v>
      </c>
      <c r="K496" s="27" t="s">
        <v>24</v>
      </c>
      <c r="L496" s="29">
        <v>99.938000000000002</v>
      </c>
      <c r="M496" s="29">
        <v>99.972999999999999</v>
      </c>
      <c r="N496" s="29">
        <v>3.9290296008630321</v>
      </c>
      <c r="O496" s="30">
        <v>3.875</v>
      </c>
      <c r="P496" s="27" t="s">
        <v>106</v>
      </c>
      <c r="Q496" s="31">
        <v>2</v>
      </c>
      <c r="R496" s="25" t="s">
        <v>3007</v>
      </c>
      <c r="S496" s="25" t="s">
        <v>109</v>
      </c>
      <c r="T496" s="25" t="s">
        <v>3495</v>
      </c>
      <c r="U496" s="25" t="s">
        <v>128</v>
      </c>
      <c r="V496" s="23" t="s">
        <v>1219</v>
      </c>
      <c r="W496" s="23" t="s">
        <v>1225</v>
      </c>
      <c r="X496" s="23" t="s">
        <v>1219</v>
      </c>
      <c r="Y496" s="23" t="s">
        <v>1301</v>
      </c>
      <c r="Z496" s="23" t="s">
        <v>1276</v>
      </c>
      <c r="AA496" s="23" t="s">
        <v>107</v>
      </c>
      <c r="AB496" s="23" t="s">
        <v>3007</v>
      </c>
      <c r="AC496" s="25">
        <v>0.37260273972602742</v>
      </c>
      <c r="AD496" s="32">
        <v>749948000</v>
      </c>
      <c r="AE496" s="33">
        <f>VLOOKUP(J496,Library!A:B,2,0)</f>
        <v>1</v>
      </c>
      <c r="AF496" s="33">
        <f>VLOOKUP(J496,Library!A:G,7,0)</f>
        <v>3</v>
      </c>
      <c r="AG496" s="28">
        <f>VLOOKUP(V496,Library!W:X,2,0)</f>
        <v>4</v>
      </c>
      <c r="AH496" s="28">
        <f>VLOOKUP(W496,Library!Y:Z,2,0)</f>
        <v>4</v>
      </c>
      <c r="AI496" s="28">
        <f>VLOOKUP(X496,Library!AA:AB,2,0)</f>
        <v>4</v>
      </c>
      <c r="AJ496" s="33">
        <f>IF(MAX(AG496,AH496,AI496)=0,VLOOKUP(I496,Library!$J:$P,7,0),MAX(AG496,AH496,AI496))</f>
        <v>4</v>
      </c>
      <c r="AK496" s="33">
        <f t="shared" si="33"/>
        <v>2</v>
      </c>
      <c r="AL496" s="33">
        <f>VLOOKUP(AA496,Library!T:U,2,0)</f>
        <v>1</v>
      </c>
      <c r="AM496" s="34">
        <f t="shared" si="34"/>
        <v>2.35</v>
      </c>
      <c r="AN496" s="33">
        <f t="shared" si="35"/>
        <v>3</v>
      </c>
      <c r="AO496" s="28" t="s">
        <v>136</v>
      </c>
      <c r="AP496" s="25" t="s">
        <v>128</v>
      </c>
      <c r="AQ496" s="28" t="s">
        <v>3488</v>
      </c>
      <c r="AR496" s="28" t="s">
        <v>3489</v>
      </c>
      <c r="AS496" s="28" t="s">
        <v>2375</v>
      </c>
      <c r="AT496" s="23" t="s">
        <v>3495</v>
      </c>
      <c r="AU496" s="23" t="s">
        <v>35</v>
      </c>
      <c r="AV496" s="25" t="s">
        <v>128</v>
      </c>
      <c r="AW496" s="25" t="s">
        <v>128</v>
      </c>
      <c r="AX496" s="25" t="s">
        <v>128</v>
      </c>
      <c r="AY496" s="25" t="s">
        <v>128</v>
      </c>
      <c r="AZ496" s="25" t="s">
        <v>128</v>
      </c>
      <c r="BA496" s="25" t="s">
        <v>128</v>
      </c>
      <c r="BB496" s="25" t="s">
        <v>128</v>
      </c>
      <c r="BC496" s="25" t="s">
        <v>128</v>
      </c>
      <c r="BD496" s="25" t="s">
        <v>128</v>
      </c>
      <c r="BE496" s="25" t="s">
        <v>128</v>
      </c>
      <c r="BF496" s="25" t="s">
        <v>128</v>
      </c>
      <c r="BG496" s="25" t="s">
        <v>128</v>
      </c>
      <c r="BH496" s="25" t="s">
        <v>113</v>
      </c>
      <c r="BI496" s="23" t="s">
        <v>128</v>
      </c>
      <c r="BJ496" t="s">
        <v>4365</v>
      </c>
      <c r="BK496" s="23" t="s">
        <v>1140</v>
      </c>
      <c r="BL496" s="23"/>
    </row>
    <row r="497" spans="1:64" ht="15">
      <c r="A497" s="28">
        <v>725</v>
      </c>
      <c r="B497" s="23" t="s">
        <v>1141</v>
      </c>
      <c r="C497" s="28" t="s">
        <v>1870</v>
      </c>
      <c r="D497" s="27" t="s">
        <v>1133</v>
      </c>
      <c r="E497" s="42">
        <v>3</v>
      </c>
      <c r="F497" s="25" t="s">
        <v>109</v>
      </c>
      <c r="G497" s="25" t="s">
        <v>128</v>
      </c>
      <c r="H497" s="25" t="s">
        <v>128</v>
      </c>
      <c r="I497" s="29" t="s">
        <v>2565</v>
      </c>
      <c r="J497" s="43" t="s">
        <v>3635</v>
      </c>
      <c r="K497" s="27" t="s">
        <v>24</v>
      </c>
      <c r="L497" s="29">
        <v>99.938000000000002</v>
      </c>
      <c r="M497" s="29">
        <v>99.972999999999999</v>
      </c>
      <c r="N497" s="29">
        <v>3.9290296008630321</v>
      </c>
      <c r="O497" s="30">
        <v>3.875</v>
      </c>
      <c r="P497" s="27" t="s">
        <v>106</v>
      </c>
      <c r="Q497" s="31">
        <v>2</v>
      </c>
      <c r="R497" s="25" t="s">
        <v>3007</v>
      </c>
      <c r="S497" s="25" t="s">
        <v>109</v>
      </c>
      <c r="T497" s="25" t="s">
        <v>3495</v>
      </c>
      <c r="U497" s="25" t="s">
        <v>128</v>
      </c>
      <c r="V497" s="23" t="s">
        <v>1219</v>
      </c>
      <c r="W497" s="23" t="s">
        <v>1225</v>
      </c>
      <c r="X497" s="23" t="s">
        <v>1219</v>
      </c>
      <c r="Y497" s="23" t="s">
        <v>1301</v>
      </c>
      <c r="Z497" s="23" t="s">
        <v>1276</v>
      </c>
      <c r="AA497" s="23" t="s">
        <v>107</v>
      </c>
      <c r="AB497" s="23" t="s">
        <v>3007</v>
      </c>
      <c r="AC497" s="25">
        <v>0.37260273972602742</v>
      </c>
      <c r="AD497" s="32">
        <v>750000000</v>
      </c>
      <c r="AE497" s="33">
        <f>VLOOKUP(J497,Library!A:B,2,0)</f>
        <v>1</v>
      </c>
      <c r="AF497" s="33">
        <f>VLOOKUP(J497,Library!A:G,7,0)</f>
        <v>3</v>
      </c>
      <c r="AG497" s="28">
        <f>VLOOKUP(V497,Library!W:X,2,0)</f>
        <v>4</v>
      </c>
      <c r="AH497" s="28">
        <f>VLOOKUP(W497,Library!Y:Z,2,0)</f>
        <v>4</v>
      </c>
      <c r="AI497" s="28">
        <f>VLOOKUP(X497,Library!AA:AB,2,0)</f>
        <v>4</v>
      </c>
      <c r="AJ497" s="33">
        <f>IF(MAX(AG497,AH497,AI497)=0,VLOOKUP(I497,Library!$J:$P,7,0),MAX(AG497,AH497,AI497))</f>
        <v>4</v>
      </c>
      <c r="AK497" s="33">
        <f t="shared" si="33"/>
        <v>2</v>
      </c>
      <c r="AL497" s="33">
        <f>VLOOKUP(AA497,Library!T:U,2,0)</f>
        <v>1</v>
      </c>
      <c r="AM497" s="34">
        <f t="shared" si="34"/>
        <v>2.35</v>
      </c>
      <c r="AN497" s="33">
        <f t="shared" si="35"/>
        <v>3</v>
      </c>
      <c r="AO497" s="28" t="s">
        <v>136</v>
      </c>
      <c r="AP497" s="25" t="s">
        <v>128</v>
      </c>
      <c r="AQ497" s="28" t="s">
        <v>3488</v>
      </c>
      <c r="AR497" s="28" t="s">
        <v>3489</v>
      </c>
      <c r="AS497" s="28" t="s">
        <v>2375</v>
      </c>
      <c r="AT497" s="23" t="s">
        <v>3495</v>
      </c>
      <c r="AU497" s="23" t="s">
        <v>35</v>
      </c>
      <c r="AV497" s="25" t="s">
        <v>128</v>
      </c>
      <c r="AW497" s="25" t="s">
        <v>128</v>
      </c>
      <c r="AX497" s="25" t="s">
        <v>128</v>
      </c>
      <c r="AY497" s="25" t="s">
        <v>128</v>
      </c>
      <c r="AZ497" s="25" t="s">
        <v>128</v>
      </c>
      <c r="BA497" s="25" t="s">
        <v>128</v>
      </c>
      <c r="BB497" s="25" t="s">
        <v>128</v>
      </c>
      <c r="BC497" s="25" t="s">
        <v>128</v>
      </c>
      <c r="BD497" s="25" t="s">
        <v>128</v>
      </c>
      <c r="BE497" s="25" t="s">
        <v>128</v>
      </c>
      <c r="BF497" s="25" t="s">
        <v>128</v>
      </c>
      <c r="BG497" s="25" t="s">
        <v>128</v>
      </c>
      <c r="BH497" s="25" t="s">
        <v>113</v>
      </c>
      <c r="BI497" s="23" t="s">
        <v>128</v>
      </c>
      <c r="BJ497" t="s">
        <v>4365</v>
      </c>
      <c r="BK497" s="23" t="s">
        <v>1141</v>
      </c>
      <c r="BL497" s="23"/>
    </row>
    <row r="498" spans="1:64" ht="15">
      <c r="A498" s="28">
        <v>726</v>
      </c>
      <c r="B498" s="23" t="s">
        <v>1142</v>
      </c>
      <c r="C498" s="28" t="s">
        <v>1871</v>
      </c>
      <c r="D498" s="27" t="s">
        <v>1133</v>
      </c>
      <c r="E498" s="42">
        <v>3</v>
      </c>
      <c r="F498" s="25" t="s">
        <v>109</v>
      </c>
      <c r="G498" s="25" t="s">
        <v>128</v>
      </c>
      <c r="H498" s="25" t="s">
        <v>128</v>
      </c>
      <c r="I498" s="29" t="s">
        <v>2565</v>
      </c>
      <c r="J498" s="43" t="s">
        <v>3635</v>
      </c>
      <c r="K498" s="27" t="s">
        <v>24</v>
      </c>
      <c r="L498" s="29">
        <v>98.95</v>
      </c>
      <c r="M498" s="29">
        <v>98.998000000000005</v>
      </c>
      <c r="N498" s="29">
        <v>3.9800421399219643</v>
      </c>
      <c r="O498" s="30">
        <v>3.15</v>
      </c>
      <c r="P498" s="27" t="s">
        <v>106</v>
      </c>
      <c r="Q498" s="31">
        <v>2</v>
      </c>
      <c r="R498" s="25" t="s">
        <v>4409</v>
      </c>
      <c r="S498" s="25" t="s">
        <v>109</v>
      </c>
      <c r="T498" s="25" t="s">
        <v>605</v>
      </c>
      <c r="U498" s="25" t="s">
        <v>128</v>
      </c>
      <c r="V498" s="23" t="s">
        <v>1219</v>
      </c>
      <c r="W498" s="23" t="s">
        <v>1225</v>
      </c>
      <c r="X498" s="23" t="s">
        <v>1219</v>
      </c>
      <c r="Y498" s="23" t="s">
        <v>1301</v>
      </c>
      <c r="Z498" s="23" t="s">
        <v>1276</v>
      </c>
      <c r="AA498" s="23" t="s">
        <v>107</v>
      </c>
      <c r="AB498" s="23" t="s">
        <v>2753</v>
      </c>
      <c r="AC498" s="25">
        <v>1.2410958904109588</v>
      </c>
      <c r="AD498" s="32">
        <v>497300000</v>
      </c>
      <c r="AE498" s="33">
        <f>VLOOKUP(J498,Library!A:B,2,0)</f>
        <v>1</v>
      </c>
      <c r="AF498" s="33">
        <f>VLOOKUP(J498,Library!A:G,7,0)</f>
        <v>3</v>
      </c>
      <c r="AG498" s="28">
        <f>VLOOKUP(V498,Library!W:X,2,0)</f>
        <v>4</v>
      </c>
      <c r="AH498" s="28">
        <f>VLOOKUP(W498,Library!Y:Z,2,0)</f>
        <v>4</v>
      </c>
      <c r="AI498" s="28">
        <f>VLOOKUP(X498,Library!AA:AB,2,0)</f>
        <v>4</v>
      </c>
      <c r="AJ498" s="33">
        <f>IF(MAX(AG498,AH498,AI498)=0,VLOOKUP(I498,Library!$J:$P,7,0),MAX(AG498,AH498,AI498))</f>
        <v>4</v>
      </c>
      <c r="AK498" s="33">
        <f t="shared" si="33"/>
        <v>3</v>
      </c>
      <c r="AL498" s="33">
        <f>VLOOKUP(AA498,Library!T:U,2,0)</f>
        <v>1</v>
      </c>
      <c r="AM498" s="34">
        <f t="shared" si="34"/>
        <v>2.4500000000000002</v>
      </c>
      <c r="AN498" s="33">
        <f t="shared" si="35"/>
        <v>3</v>
      </c>
      <c r="AO498" s="28" t="s">
        <v>136</v>
      </c>
      <c r="AP498" s="25" t="s">
        <v>128</v>
      </c>
      <c r="AQ498" s="28" t="s">
        <v>3488</v>
      </c>
      <c r="AR498" s="28" t="s">
        <v>3489</v>
      </c>
      <c r="AS498" s="28" t="s">
        <v>2375</v>
      </c>
      <c r="AT498" s="23" t="s">
        <v>605</v>
      </c>
      <c r="AU498" s="23" t="s">
        <v>35</v>
      </c>
      <c r="AV498" s="25" t="s">
        <v>128</v>
      </c>
      <c r="AW498" s="25" t="s">
        <v>128</v>
      </c>
      <c r="AX498" s="25" t="s">
        <v>128</v>
      </c>
      <c r="AY498" s="25" t="s">
        <v>128</v>
      </c>
      <c r="AZ498" s="25" t="s">
        <v>128</v>
      </c>
      <c r="BA498" s="25" t="s">
        <v>128</v>
      </c>
      <c r="BB498" s="25" t="s">
        <v>128</v>
      </c>
      <c r="BC498" s="25" t="s">
        <v>128</v>
      </c>
      <c r="BD498" s="25" t="s">
        <v>128</v>
      </c>
      <c r="BE498" s="25" t="s">
        <v>128</v>
      </c>
      <c r="BF498" s="25" t="s">
        <v>128</v>
      </c>
      <c r="BG498" s="25" t="s">
        <v>128</v>
      </c>
      <c r="BH498" s="25" t="s">
        <v>113</v>
      </c>
      <c r="BI498" s="23" t="s">
        <v>128</v>
      </c>
      <c r="BJ498" t="s">
        <v>4365</v>
      </c>
      <c r="BK498" s="23" t="s">
        <v>1142</v>
      </c>
      <c r="BL498" s="23"/>
    </row>
    <row r="499" spans="1:64" ht="15">
      <c r="A499" s="28">
        <v>727</v>
      </c>
      <c r="B499" s="23" t="s">
        <v>1143</v>
      </c>
      <c r="C499" s="28" t="s">
        <v>1871</v>
      </c>
      <c r="D499" s="27" t="s">
        <v>1133</v>
      </c>
      <c r="E499" s="42">
        <v>3</v>
      </c>
      <c r="F499" s="25" t="s">
        <v>109</v>
      </c>
      <c r="G499" s="25" t="s">
        <v>128</v>
      </c>
      <c r="H499" s="25" t="s">
        <v>128</v>
      </c>
      <c r="I499" s="29" t="s">
        <v>2565</v>
      </c>
      <c r="J499" s="43" t="s">
        <v>3635</v>
      </c>
      <c r="K499" s="27" t="s">
        <v>24</v>
      </c>
      <c r="L499" s="29">
        <v>98.95</v>
      </c>
      <c r="M499" s="29">
        <v>98.998000000000005</v>
      </c>
      <c r="N499" s="29">
        <v>3.9800421399219643</v>
      </c>
      <c r="O499" s="30">
        <v>3.15</v>
      </c>
      <c r="P499" s="27" t="s">
        <v>106</v>
      </c>
      <c r="Q499" s="31">
        <v>2</v>
      </c>
      <c r="R499" s="25" t="s">
        <v>4409</v>
      </c>
      <c r="S499" s="25" t="s">
        <v>109</v>
      </c>
      <c r="T499" s="25" t="s">
        <v>605</v>
      </c>
      <c r="U499" s="25" t="s">
        <v>128</v>
      </c>
      <c r="V499" s="23" t="s">
        <v>1219</v>
      </c>
      <c r="W499" s="23" t="s">
        <v>1225</v>
      </c>
      <c r="X499" s="23" t="s">
        <v>1219</v>
      </c>
      <c r="Y499" s="23" t="s">
        <v>1301</v>
      </c>
      <c r="Z499" s="23" t="s">
        <v>1276</v>
      </c>
      <c r="AA499" s="23" t="s">
        <v>107</v>
      </c>
      <c r="AB499" s="23" t="s">
        <v>2753</v>
      </c>
      <c r="AC499" s="25">
        <v>1.2410958904109588</v>
      </c>
      <c r="AD499" s="32">
        <v>500000000</v>
      </c>
      <c r="AE499" s="33">
        <f>VLOOKUP(J499,Library!A:B,2,0)</f>
        <v>1</v>
      </c>
      <c r="AF499" s="33">
        <f>VLOOKUP(J499,Library!A:G,7,0)</f>
        <v>3</v>
      </c>
      <c r="AG499" s="28">
        <f>VLOOKUP(V499,Library!W:X,2,0)</f>
        <v>4</v>
      </c>
      <c r="AH499" s="28">
        <f>VLOOKUP(W499,Library!Y:Z,2,0)</f>
        <v>4</v>
      </c>
      <c r="AI499" s="28">
        <f>VLOOKUP(X499,Library!AA:AB,2,0)</f>
        <v>4</v>
      </c>
      <c r="AJ499" s="33">
        <f>IF(MAX(AG499,AH499,AI499)=0,VLOOKUP(I499,Library!$J:$P,7,0),MAX(AG499,AH499,AI499))</f>
        <v>4</v>
      </c>
      <c r="AK499" s="33">
        <f t="shared" si="33"/>
        <v>3</v>
      </c>
      <c r="AL499" s="33">
        <f>VLOOKUP(AA499,Library!T:U,2,0)</f>
        <v>1</v>
      </c>
      <c r="AM499" s="34">
        <f t="shared" si="34"/>
        <v>2.4500000000000002</v>
      </c>
      <c r="AN499" s="33">
        <f t="shared" si="35"/>
        <v>3</v>
      </c>
      <c r="AO499" s="28" t="s">
        <v>136</v>
      </c>
      <c r="AP499" s="25" t="s">
        <v>128</v>
      </c>
      <c r="AQ499" s="28" t="s">
        <v>3488</v>
      </c>
      <c r="AR499" s="28" t="s">
        <v>3489</v>
      </c>
      <c r="AS499" s="28" t="s">
        <v>2375</v>
      </c>
      <c r="AT499" s="23" t="s">
        <v>605</v>
      </c>
      <c r="AU499" s="23" t="s">
        <v>35</v>
      </c>
      <c r="AV499" s="25" t="s">
        <v>128</v>
      </c>
      <c r="AW499" s="25" t="s">
        <v>128</v>
      </c>
      <c r="AX499" s="25" t="s">
        <v>128</v>
      </c>
      <c r="AY499" s="25" t="s">
        <v>128</v>
      </c>
      <c r="AZ499" s="25" t="s">
        <v>128</v>
      </c>
      <c r="BA499" s="25" t="s">
        <v>128</v>
      </c>
      <c r="BB499" s="25" t="s">
        <v>128</v>
      </c>
      <c r="BC499" s="25" t="s">
        <v>128</v>
      </c>
      <c r="BD499" s="25" t="s">
        <v>128</v>
      </c>
      <c r="BE499" s="25" t="s">
        <v>128</v>
      </c>
      <c r="BF499" s="25" t="s">
        <v>128</v>
      </c>
      <c r="BG499" s="25" t="s">
        <v>128</v>
      </c>
      <c r="BH499" s="25" t="s">
        <v>113</v>
      </c>
      <c r="BI499" s="23" t="s">
        <v>128</v>
      </c>
      <c r="BJ499" t="s">
        <v>4365</v>
      </c>
      <c r="BK499" s="23" t="s">
        <v>1143</v>
      </c>
      <c r="BL499" s="23"/>
    </row>
    <row r="500" spans="1:64" ht="15">
      <c r="A500" s="28">
        <v>728</v>
      </c>
      <c r="B500" s="23" t="s">
        <v>1144</v>
      </c>
      <c r="C500" s="28" t="s">
        <v>1872</v>
      </c>
      <c r="D500" s="27" t="s">
        <v>1133</v>
      </c>
      <c r="E500" s="42">
        <v>3</v>
      </c>
      <c r="F500" s="25" t="s">
        <v>109</v>
      </c>
      <c r="G500" s="25" t="s">
        <v>128</v>
      </c>
      <c r="H500" s="25" t="s">
        <v>128</v>
      </c>
      <c r="I500" s="29" t="s">
        <v>2565</v>
      </c>
      <c r="J500" s="43" t="s">
        <v>3635</v>
      </c>
      <c r="K500" s="27" t="s">
        <v>24</v>
      </c>
      <c r="L500" s="29">
        <v>96.649000000000001</v>
      </c>
      <c r="M500" s="29">
        <v>96.724999999999994</v>
      </c>
      <c r="N500" s="29">
        <v>4.2502734106521549</v>
      </c>
      <c r="O500" s="30">
        <v>3.4</v>
      </c>
      <c r="P500" s="27" t="s">
        <v>106</v>
      </c>
      <c r="Q500" s="31">
        <v>2</v>
      </c>
      <c r="R500" s="25" t="s">
        <v>4409</v>
      </c>
      <c r="S500" s="25" t="s">
        <v>109</v>
      </c>
      <c r="T500" s="25" t="s">
        <v>3496</v>
      </c>
      <c r="U500" s="25" t="s">
        <v>128</v>
      </c>
      <c r="V500" s="23" t="s">
        <v>1219</v>
      </c>
      <c r="W500" s="23" t="s">
        <v>1225</v>
      </c>
      <c r="X500" s="23" t="s">
        <v>1219</v>
      </c>
      <c r="Y500" s="23" t="s">
        <v>1301</v>
      </c>
      <c r="Z500" s="23" t="s">
        <v>1276</v>
      </c>
      <c r="AA500" s="23" t="s">
        <v>107</v>
      </c>
      <c r="AB500" s="23" t="s">
        <v>3008</v>
      </c>
      <c r="AC500" s="25">
        <v>4.2438356164383562</v>
      </c>
      <c r="AD500" s="32">
        <v>1000000000</v>
      </c>
      <c r="AE500" s="33">
        <f>VLOOKUP(J500,Library!A:B,2,0)</f>
        <v>1</v>
      </c>
      <c r="AF500" s="33">
        <f>VLOOKUP(J500,Library!A:G,7,0)</f>
        <v>3</v>
      </c>
      <c r="AG500" s="28">
        <f>VLOOKUP(V500,Library!W:X,2,0)</f>
        <v>4</v>
      </c>
      <c r="AH500" s="28">
        <f>VLOOKUP(W500,Library!Y:Z,2,0)</f>
        <v>4</v>
      </c>
      <c r="AI500" s="28">
        <f>VLOOKUP(X500,Library!AA:AB,2,0)</f>
        <v>4</v>
      </c>
      <c r="AJ500" s="33">
        <f>IF(MAX(AG500,AH500,AI500)=0,VLOOKUP(I500,Library!$J:$P,7,0),MAX(AG500,AH500,AI500))</f>
        <v>4</v>
      </c>
      <c r="AK500" s="33">
        <f t="shared" si="33"/>
        <v>3</v>
      </c>
      <c r="AL500" s="33">
        <f>VLOOKUP(AA500,Library!T:U,2,0)</f>
        <v>1</v>
      </c>
      <c r="AM500" s="34">
        <f t="shared" si="34"/>
        <v>2.4500000000000002</v>
      </c>
      <c r="AN500" s="33">
        <f t="shared" si="35"/>
        <v>3</v>
      </c>
      <c r="AO500" s="28" t="s">
        <v>136</v>
      </c>
      <c r="AP500" s="25" t="s">
        <v>128</v>
      </c>
      <c r="AQ500" s="28" t="s">
        <v>3488</v>
      </c>
      <c r="AR500" s="28" t="s">
        <v>3489</v>
      </c>
      <c r="AS500" s="28" t="s">
        <v>2375</v>
      </c>
      <c r="AT500" s="23" t="s">
        <v>3496</v>
      </c>
      <c r="AU500" s="23" t="s">
        <v>35</v>
      </c>
      <c r="AV500" s="25" t="s">
        <v>128</v>
      </c>
      <c r="AW500" s="25" t="s">
        <v>128</v>
      </c>
      <c r="AX500" s="25" t="s">
        <v>128</v>
      </c>
      <c r="AY500" s="25" t="s">
        <v>128</v>
      </c>
      <c r="AZ500" s="25" t="s">
        <v>128</v>
      </c>
      <c r="BA500" s="25" t="s">
        <v>128</v>
      </c>
      <c r="BB500" s="25" t="s">
        <v>128</v>
      </c>
      <c r="BC500" s="25" t="s">
        <v>128</v>
      </c>
      <c r="BD500" s="25" t="s">
        <v>128</v>
      </c>
      <c r="BE500" s="25" t="s">
        <v>128</v>
      </c>
      <c r="BF500" s="25" t="s">
        <v>128</v>
      </c>
      <c r="BG500" s="25" t="s">
        <v>128</v>
      </c>
      <c r="BH500" s="25" t="s">
        <v>113</v>
      </c>
      <c r="BI500" s="23" t="s">
        <v>128</v>
      </c>
      <c r="BJ500" t="s">
        <v>4365</v>
      </c>
      <c r="BK500" s="23" t="s">
        <v>1144</v>
      </c>
      <c r="BL500" s="23"/>
    </row>
    <row r="501" spans="1:64" ht="15">
      <c r="A501" s="28">
        <v>729</v>
      </c>
      <c r="B501" s="23" t="s">
        <v>1145</v>
      </c>
      <c r="C501" s="28" t="s">
        <v>1873</v>
      </c>
      <c r="D501" s="27" t="s">
        <v>1133</v>
      </c>
      <c r="E501" s="42">
        <v>3</v>
      </c>
      <c r="F501" s="25" t="s">
        <v>109</v>
      </c>
      <c r="G501" s="25" t="s">
        <v>128</v>
      </c>
      <c r="H501" s="25" t="s">
        <v>128</v>
      </c>
      <c r="I501" s="29" t="s">
        <v>2565</v>
      </c>
      <c r="J501" s="43" t="s">
        <v>3635</v>
      </c>
      <c r="K501" s="27" t="s">
        <v>24</v>
      </c>
      <c r="L501" s="29">
        <v>100.306</v>
      </c>
      <c r="M501" s="29">
        <v>100.369</v>
      </c>
      <c r="N501" s="29">
        <v>4.1803007595407742</v>
      </c>
      <c r="O501" s="30">
        <v>4.3</v>
      </c>
      <c r="P501" s="27" t="s">
        <v>106</v>
      </c>
      <c r="Q501" s="31">
        <v>2</v>
      </c>
      <c r="R501" s="25" t="s">
        <v>3007</v>
      </c>
      <c r="S501" s="25" t="s">
        <v>109</v>
      </c>
      <c r="T501" s="25" t="s">
        <v>3497</v>
      </c>
      <c r="U501" s="25" t="s">
        <v>128</v>
      </c>
      <c r="V501" s="23" t="s">
        <v>1219</v>
      </c>
      <c r="W501" s="23" t="s">
        <v>1225</v>
      </c>
      <c r="X501" s="23" t="s">
        <v>1219</v>
      </c>
      <c r="Y501" s="23" t="s">
        <v>1301</v>
      </c>
      <c r="Z501" s="23" t="s">
        <v>1276</v>
      </c>
      <c r="AA501" s="23" t="s">
        <v>107</v>
      </c>
      <c r="AB501" s="23" t="s">
        <v>3009</v>
      </c>
      <c r="AC501" s="25">
        <v>3.3753424657534246</v>
      </c>
      <c r="AD501" s="32">
        <v>1000000000</v>
      </c>
      <c r="AE501" s="33">
        <f>VLOOKUP(J501,Library!A:B,2,0)</f>
        <v>1</v>
      </c>
      <c r="AF501" s="33">
        <f>VLOOKUP(J501,Library!A:G,7,0)</f>
        <v>3</v>
      </c>
      <c r="AG501" s="28">
        <f>VLOOKUP(V501,Library!W:X,2,0)</f>
        <v>4</v>
      </c>
      <c r="AH501" s="28">
        <f>VLOOKUP(W501,Library!Y:Z,2,0)</f>
        <v>4</v>
      </c>
      <c r="AI501" s="28">
        <f>VLOOKUP(X501,Library!AA:AB,2,0)</f>
        <v>4</v>
      </c>
      <c r="AJ501" s="33">
        <f>IF(MAX(AG501,AH501,AI501)=0,VLOOKUP(I501,Library!$J:$P,7,0),MAX(AG501,AH501,AI501))</f>
        <v>4</v>
      </c>
      <c r="AK501" s="33">
        <f t="shared" si="33"/>
        <v>3</v>
      </c>
      <c r="AL501" s="33">
        <f>VLOOKUP(AA501,Library!T:U,2,0)</f>
        <v>1</v>
      </c>
      <c r="AM501" s="34">
        <f t="shared" si="34"/>
        <v>2.4500000000000002</v>
      </c>
      <c r="AN501" s="33">
        <f t="shared" si="35"/>
        <v>3</v>
      </c>
      <c r="AO501" s="28" t="s">
        <v>136</v>
      </c>
      <c r="AP501" s="25" t="s">
        <v>128</v>
      </c>
      <c r="AQ501" s="28" t="s">
        <v>3488</v>
      </c>
      <c r="AR501" s="28" t="s">
        <v>3489</v>
      </c>
      <c r="AS501" s="28" t="s">
        <v>2375</v>
      </c>
      <c r="AT501" s="23" t="s">
        <v>3497</v>
      </c>
      <c r="AU501" s="23" t="s">
        <v>35</v>
      </c>
      <c r="AV501" s="25" t="s">
        <v>128</v>
      </c>
      <c r="AW501" s="25" t="s">
        <v>128</v>
      </c>
      <c r="AX501" s="25" t="s">
        <v>128</v>
      </c>
      <c r="AY501" s="25" t="s">
        <v>128</v>
      </c>
      <c r="AZ501" s="25" t="s">
        <v>128</v>
      </c>
      <c r="BA501" s="25" t="s">
        <v>128</v>
      </c>
      <c r="BB501" s="25" t="s">
        <v>128</v>
      </c>
      <c r="BC501" s="25" t="s">
        <v>128</v>
      </c>
      <c r="BD501" s="25" t="s">
        <v>128</v>
      </c>
      <c r="BE501" s="25" t="s">
        <v>128</v>
      </c>
      <c r="BF501" s="25" t="s">
        <v>128</v>
      </c>
      <c r="BG501" s="25" t="s">
        <v>128</v>
      </c>
      <c r="BH501" s="25" t="s">
        <v>113</v>
      </c>
      <c r="BI501" s="23" t="s">
        <v>128</v>
      </c>
      <c r="BJ501" t="s">
        <v>4365</v>
      </c>
      <c r="BK501" s="23" t="s">
        <v>1145</v>
      </c>
      <c r="BL501" s="23"/>
    </row>
    <row r="502" spans="1:64" ht="15">
      <c r="A502" s="28">
        <v>730</v>
      </c>
      <c r="B502" s="23" t="s">
        <v>1146</v>
      </c>
      <c r="C502" s="28" t="s">
        <v>1874</v>
      </c>
      <c r="D502" s="27" t="s">
        <v>1133</v>
      </c>
      <c r="E502" s="42">
        <v>3</v>
      </c>
      <c r="F502" s="25" t="s">
        <v>109</v>
      </c>
      <c r="G502" s="25" t="s">
        <v>128</v>
      </c>
      <c r="H502" s="25" t="s">
        <v>128</v>
      </c>
      <c r="I502" s="29" t="s">
        <v>2565</v>
      </c>
      <c r="J502" s="43" t="s">
        <v>3635</v>
      </c>
      <c r="K502" s="27" t="s">
        <v>24</v>
      </c>
      <c r="L502" s="29">
        <v>100.517</v>
      </c>
      <c r="M502" s="29">
        <v>100.578</v>
      </c>
      <c r="N502" s="29">
        <v>3.9451241065861455</v>
      </c>
      <c r="O502" s="30">
        <v>4.4000000000000004</v>
      </c>
      <c r="P502" s="27" t="s">
        <v>106</v>
      </c>
      <c r="Q502" s="31">
        <v>2</v>
      </c>
      <c r="R502" s="25" t="s">
        <v>2796</v>
      </c>
      <c r="S502" s="25" t="s">
        <v>109</v>
      </c>
      <c r="T502" s="25" t="s">
        <v>2753</v>
      </c>
      <c r="U502" s="25" t="s">
        <v>128</v>
      </c>
      <c r="V502" s="23" t="s">
        <v>1219</v>
      </c>
      <c r="W502" s="23" t="s">
        <v>1225</v>
      </c>
      <c r="X502" s="23" t="s">
        <v>1219</v>
      </c>
      <c r="Y502" s="23" t="s">
        <v>1301</v>
      </c>
      <c r="Z502" s="23" t="s">
        <v>1276</v>
      </c>
      <c r="AA502" s="23" t="s">
        <v>107</v>
      </c>
      <c r="AB502" s="23" t="s">
        <v>3010</v>
      </c>
      <c r="AC502" s="25">
        <v>1.3260273972602741</v>
      </c>
      <c r="AD502" s="32">
        <v>500000000</v>
      </c>
      <c r="AE502" s="33">
        <f>VLOOKUP(J502,Library!A:B,2,0)</f>
        <v>1</v>
      </c>
      <c r="AF502" s="33">
        <f>VLOOKUP(J502,Library!A:G,7,0)</f>
        <v>3</v>
      </c>
      <c r="AG502" s="28">
        <f>VLOOKUP(V502,Library!W:X,2,0)</f>
        <v>4</v>
      </c>
      <c r="AH502" s="28">
        <f>VLOOKUP(W502,Library!Y:Z,2,0)</f>
        <v>4</v>
      </c>
      <c r="AI502" s="28">
        <f>VLOOKUP(X502,Library!AA:AB,2,0)</f>
        <v>4</v>
      </c>
      <c r="AJ502" s="33">
        <f>IF(MAX(AG502,AH502,AI502)=0,VLOOKUP(I502,Library!$J:$P,7,0),MAX(AG502,AH502,AI502))</f>
        <v>4</v>
      </c>
      <c r="AK502" s="33">
        <f t="shared" si="33"/>
        <v>3</v>
      </c>
      <c r="AL502" s="33">
        <f>VLOOKUP(AA502,Library!T:U,2,0)</f>
        <v>1</v>
      </c>
      <c r="AM502" s="34">
        <f t="shared" si="34"/>
        <v>2.4500000000000002</v>
      </c>
      <c r="AN502" s="33">
        <f t="shared" si="35"/>
        <v>3</v>
      </c>
      <c r="AO502" s="28" t="s">
        <v>136</v>
      </c>
      <c r="AP502" s="25" t="s">
        <v>128</v>
      </c>
      <c r="AQ502" s="28" t="s">
        <v>3488</v>
      </c>
      <c r="AR502" s="28" t="s">
        <v>3489</v>
      </c>
      <c r="AS502" s="28" t="s">
        <v>2375</v>
      </c>
      <c r="AT502" s="23" t="s">
        <v>2753</v>
      </c>
      <c r="AU502" s="23" t="s">
        <v>35</v>
      </c>
      <c r="AV502" s="25" t="s">
        <v>128</v>
      </c>
      <c r="AW502" s="25" t="s">
        <v>128</v>
      </c>
      <c r="AX502" s="25" t="s">
        <v>128</v>
      </c>
      <c r="AY502" s="25" t="s">
        <v>128</v>
      </c>
      <c r="AZ502" s="25" t="s">
        <v>128</v>
      </c>
      <c r="BA502" s="25" t="s">
        <v>128</v>
      </c>
      <c r="BB502" s="25" t="s">
        <v>128</v>
      </c>
      <c r="BC502" s="25" t="s">
        <v>128</v>
      </c>
      <c r="BD502" s="25" t="s">
        <v>128</v>
      </c>
      <c r="BE502" s="25" t="s">
        <v>128</v>
      </c>
      <c r="BF502" s="25" t="s">
        <v>128</v>
      </c>
      <c r="BG502" s="25" t="s">
        <v>128</v>
      </c>
      <c r="BH502" s="25" t="s">
        <v>113</v>
      </c>
      <c r="BI502" s="23" t="s">
        <v>128</v>
      </c>
      <c r="BJ502" t="s">
        <v>4365</v>
      </c>
      <c r="BK502" s="23" t="s">
        <v>1146</v>
      </c>
      <c r="BL502" s="23"/>
    </row>
    <row r="503" spans="1:64" ht="15">
      <c r="A503" s="28">
        <v>731</v>
      </c>
      <c r="B503" s="23" t="s">
        <v>1147</v>
      </c>
      <c r="C503" s="28" t="s">
        <v>1875</v>
      </c>
      <c r="D503" s="27" t="s">
        <v>1133</v>
      </c>
      <c r="E503" s="42">
        <v>3</v>
      </c>
      <c r="F503" s="25" t="s">
        <v>109</v>
      </c>
      <c r="G503" s="25" t="s">
        <v>128</v>
      </c>
      <c r="H503" s="25" t="s">
        <v>128</v>
      </c>
      <c r="I503" s="29" t="s">
        <v>2565</v>
      </c>
      <c r="J503" s="43" t="s">
        <v>3635</v>
      </c>
      <c r="K503" s="27" t="s">
        <v>24</v>
      </c>
      <c r="L503" s="29">
        <v>101.432</v>
      </c>
      <c r="M503" s="29">
        <v>101.521</v>
      </c>
      <c r="N503" s="29">
        <v>4.7401183440071328</v>
      </c>
      <c r="O503" s="30">
        <v>5</v>
      </c>
      <c r="P503" s="27" t="s">
        <v>106</v>
      </c>
      <c r="Q503" s="31">
        <v>2</v>
      </c>
      <c r="R503" s="25" t="s">
        <v>2780</v>
      </c>
      <c r="S503" s="25" t="s">
        <v>109</v>
      </c>
      <c r="T503" s="25" t="s">
        <v>588</v>
      </c>
      <c r="U503" s="25" t="s">
        <v>128</v>
      </c>
      <c r="V503" s="23" t="s">
        <v>1219</v>
      </c>
      <c r="W503" s="23" t="s">
        <v>1225</v>
      </c>
      <c r="X503" s="23" t="s">
        <v>1219</v>
      </c>
      <c r="Y503" s="23" t="s">
        <v>1301</v>
      </c>
      <c r="Z503" s="23" t="s">
        <v>1276</v>
      </c>
      <c r="AA503" s="23" t="s">
        <v>107</v>
      </c>
      <c r="AB503" s="23" t="s">
        <v>2750</v>
      </c>
      <c r="AC503" s="25">
        <v>6.956164383561644</v>
      </c>
      <c r="AD503" s="32">
        <v>1000000000</v>
      </c>
      <c r="AE503" s="33">
        <f>VLOOKUP(J503,Library!A:B,2,0)</f>
        <v>1</v>
      </c>
      <c r="AF503" s="33">
        <f>VLOOKUP(J503,Library!A:G,7,0)</f>
        <v>3</v>
      </c>
      <c r="AG503" s="28">
        <f>VLOOKUP(V503,Library!W:X,2,0)</f>
        <v>4</v>
      </c>
      <c r="AH503" s="28">
        <f>VLOOKUP(W503,Library!Y:Z,2,0)</f>
        <v>4</v>
      </c>
      <c r="AI503" s="28">
        <f>VLOOKUP(X503,Library!AA:AB,2,0)</f>
        <v>4</v>
      </c>
      <c r="AJ503" s="33">
        <f>IF(MAX(AG503,AH503,AI503)=0,VLOOKUP(I503,Library!$J:$P,7,0),MAX(AG503,AH503,AI503))</f>
        <v>4</v>
      </c>
      <c r="AK503" s="33">
        <f t="shared" si="33"/>
        <v>4</v>
      </c>
      <c r="AL503" s="33">
        <f>VLOOKUP(AA503,Library!T:U,2,0)</f>
        <v>1</v>
      </c>
      <c r="AM503" s="34">
        <f t="shared" si="34"/>
        <v>2.5499999999999998</v>
      </c>
      <c r="AN503" s="33">
        <f t="shared" si="35"/>
        <v>3</v>
      </c>
      <c r="AO503" s="28" t="s">
        <v>136</v>
      </c>
      <c r="AP503" s="25" t="s">
        <v>128</v>
      </c>
      <c r="AQ503" s="28" t="s">
        <v>3488</v>
      </c>
      <c r="AR503" s="28" t="s">
        <v>3489</v>
      </c>
      <c r="AS503" s="28" t="s">
        <v>2375</v>
      </c>
      <c r="AT503" s="23" t="s">
        <v>588</v>
      </c>
      <c r="AU503" s="23" t="s">
        <v>35</v>
      </c>
      <c r="AV503" s="25" t="s">
        <v>128</v>
      </c>
      <c r="AW503" s="25" t="s">
        <v>128</v>
      </c>
      <c r="AX503" s="25" t="s">
        <v>128</v>
      </c>
      <c r="AY503" s="25" t="s">
        <v>128</v>
      </c>
      <c r="AZ503" s="25" t="s">
        <v>128</v>
      </c>
      <c r="BA503" s="25" t="s">
        <v>128</v>
      </c>
      <c r="BB503" s="25" t="s">
        <v>128</v>
      </c>
      <c r="BC503" s="25" t="s">
        <v>128</v>
      </c>
      <c r="BD503" s="25" t="s">
        <v>128</v>
      </c>
      <c r="BE503" s="25" t="s">
        <v>128</v>
      </c>
      <c r="BF503" s="25" t="s">
        <v>128</v>
      </c>
      <c r="BG503" s="25" t="s">
        <v>128</v>
      </c>
      <c r="BH503" s="25" t="s">
        <v>113</v>
      </c>
      <c r="BI503" s="23" t="s">
        <v>128</v>
      </c>
      <c r="BJ503" t="s">
        <v>4365</v>
      </c>
      <c r="BK503" s="23" t="s">
        <v>1147</v>
      </c>
      <c r="BL503" s="23"/>
    </row>
    <row r="504" spans="1:64" ht="15">
      <c r="A504" s="28">
        <v>734</v>
      </c>
      <c r="B504" s="23" t="s">
        <v>1148</v>
      </c>
      <c r="C504" s="28" t="s">
        <v>1876</v>
      </c>
      <c r="D504" s="27" t="s">
        <v>1133</v>
      </c>
      <c r="E504" s="42">
        <v>4</v>
      </c>
      <c r="F504" s="25" t="s">
        <v>109</v>
      </c>
      <c r="G504" s="25" t="s">
        <v>109</v>
      </c>
      <c r="H504" s="25" t="s">
        <v>128</v>
      </c>
      <c r="I504" s="29" t="s">
        <v>2566</v>
      </c>
      <c r="J504" s="43" t="s">
        <v>1376</v>
      </c>
      <c r="K504" s="27" t="s">
        <v>24</v>
      </c>
      <c r="L504" s="29">
        <v>103.54900000000001</v>
      </c>
      <c r="M504" s="29">
        <v>103.624</v>
      </c>
      <c r="N504" s="29">
        <v>4.1755144776938247</v>
      </c>
      <c r="O504" s="30">
        <v>5.55</v>
      </c>
      <c r="P504" s="27" t="s">
        <v>106</v>
      </c>
      <c r="Q504" s="31">
        <v>2</v>
      </c>
      <c r="R504" s="25" t="s">
        <v>2796</v>
      </c>
      <c r="S504" s="25" t="s">
        <v>109</v>
      </c>
      <c r="T504" s="25" t="s">
        <v>3498</v>
      </c>
      <c r="U504" s="25" t="s">
        <v>128</v>
      </c>
      <c r="V504" s="23" t="s">
        <v>1219</v>
      </c>
      <c r="W504" s="23" t="s">
        <v>1225</v>
      </c>
      <c r="X504" s="23" t="s">
        <v>1219</v>
      </c>
      <c r="Y504" s="23" t="s">
        <v>1301</v>
      </c>
      <c r="Z504" s="23" t="s">
        <v>1291</v>
      </c>
      <c r="AA504" s="23" t="s">
        <v>107</v>
      </c>
      <c r="AB504" s="23" t="s">
        <v>3012</v>
      </c>
      <c r="AC504" s="25">
        <v>2.8301369863013699</v>
      </c>
      <c r="AD504" s="32">
        <v>500000000</v>
      </c>
      <c r="AE504" s="33">
        <f>VLOOKUP(J504,Library!A:B,2,0)</f>
        <v>3</v>
      </c>
      <c r="AF504" s="33">
        <f>VLOOKUP(J504,Library!A:G,7,0)</f>
        <v>3</v>
      </c>
      <c r="AG504" s="28">
        <f>VLOOKUP(V504,Library!W:X,2,0)</f>
        <v>4</v>
      </c>
      <c r="AH504" s="28">
        <f>VLOOKUP(W504,Library!Y:Z,2,0)</f>
        <v>4</v>
      </c>
      <c r="AI504" s="28">
        <f>VLOOKUP(X504,Library!AA:AB,2,0)</f>
        <v>4</v>
      </c>
      <c r="AJ504" s="33">
        <f>IF(MAX(AG504,AH504,AI504)=0,VLOOKUP(I504,Library!$J:$P,7,0),MAX(AG504,AH504,AI504))</f>
        <v>4</v>
      </c>
      <c r="AK504" s="33">
        <f t="shared" si="33"/>
        <v>3</v>
      </c>
      <c r="AL504" s="33">
        <f>VLOOKUP(AA504,Library!T:U,2,0)</f>
        <v>1</v>
      </c>
      <c r="AM504" s="34">
        <f t="shared" si="34"/>
        <v>3.1499999999999995</v>
      </c>
      <c r="AN504" s="33">
        <f t="shared" si="35"/>
        <v>4</v>
      </c>
      <c r="AO504" s="28" t="s">
        <v>136</v>
      </c>
      <c r="AP504" s="25" t="s">
        <v>128</v>
      </c>
      <c r="AQ504" s="28" t="s">
        <v>3488</v>
      </c>
      <c r="AR504" s="28" t="s">
        <v>3489</v>
      </c>
      <c r="AS504" s="28" t="s">
        <v>2375</v>
      </c>
      <c r="AT504" s="23" t="s">
        <v>3498</v>
      </c>
      <c r="AU504" s="23" t="s">
        <v>35</v>
      </c>
      <c r="AV504" s="25" t="s">
        <v>128</v>
      </c>
      <c r="AW504" s="25" t="s">
        <v>128</v>
      </c>
      <c r="AX504" s="25" t="s">
        <v>128</v>
      </c>
      <c r="AY504" s="25" t="s">
        <v>128</v>
      </c>
      <c r="AZ504" s="25" t="s">
        <v>128</v>
      </c>
      <c r="BA504" s="25" t="s">
        <v>128</v>
      </c>
      <c r="BB504" s="25" t="s">
        <v>128</v>
      </c>
      <c r="BC504" s="25" t="s">
        <v>128</v>
      </c>
      <c r="BD504" s="25" t="s">
        <v>128</v>
      </c>
      <c r="BE504" s="25" t="s">
        <v>128</v>
      </c>
      <c r="BF504" s="25" t="s">
        <v>128</v>
      </c>
      <c r="BG504" s="25" t="s">
        <v>109</v>
      </c>
      <c r="BH504" s="25" t="s">
        <v>113</v>
      </c>
      <c r="BI504" s="23" t="s">
        <v>128</v>
      </c>
      <c r="BJ504" t="s">
        <v>4365</v>
      </c>
      <c r="BK504" s="23" t="s">
        <v>1148</v>
      </c>
      <c r="BL504" s="23"/>
    </row>
    <row r="505" spans="1:64" ht="15">
      <c r="A505" s="28">
        <v>739</v>
      </c>
      <c r="B505" s="23" t="s">
        <v>1150</v>
      </c>
      <c r="C505" s="28" t="s">
        <v>1877</v>
      </c>
      <c r="D505" s="27" t="s">
        <v>1151</v>
      </c>
      <c r="E505" s="42">
        <v>3</v>
      </c>
      <c r="F505" s="25" t="s">
        <v>109</v>
      </c>
      <c r="G505" s="25" t="s">
        <v>128</v>
      </c>
      <c r="H505" s="25" t="s">
        <v>128</v>
      </c>
      <c r="I505" s="29" t="s">
        <v>2567</v>
      </c>
      <c r="J505" s="43" t="s">
        <v>3635</v>
      </c>
      <c r="K505" s="27" t="s">
        <v>24</v>
      </c>
      <c r="L505" s="29">
        <v>91.403999999999996</v>
      </c>
      <c r="M505" s="29">
        <v>91.498999999999995</v>
      </c>
      <c r="N505" s="29">
        <v>4.856301485359551</v>
      </c>
      <c r="O505" s="30">
        <v>3.0609999999999999</v>
      </c>
      <c r="P505" s="27" t="s">
        <v>106</v>
      </c>
      <c r="Q505" s="31">
        <v>2</v>
      </c>
      <c r="R505" s="25" t="s">
        <v>3053</v>
      </c>
      <c r="S505" s="25" t="s">
        <v>109</v>
      </c>
      <c r="T505" s="25" t="s">
        <v>3501</v>
      </c>
      <c r="U505" s="25" t="s">
        <v>128</v>
      </c>
      <c r="V505" s="23" t="s">
        <v>1224</v>
      </c>
      <c r="W505" s="23" t="s">
        <v>1225</v>
      </c>
      <c r="X505" s="23" t="s">
        <v>8</v>
      </c>
      <c r="Y505" s="23" t="s">
        <v>1301</v>
      </c>
      <c r="Z505" s="23" t="s">
        <v>113</v>
      </c>
      <c r="AA505" s="23" t="s">
        <v>107</v>
      </c>
      <c r="AB505" s="23" t="s">
        <v>3014</v>
      </c>
      <c r="AC505" s="25">
        <v>5.4438356164383563</v>
      </c>
      <c r="AD505" s="32">
        <v>1850000000</v>
      </c>
      <c r="AE505" s="33">
        <f>VLOOKUP(J505,Library!A:B,2,0)</f>
        <v>1</v>
      </c>
      <c r="AF505" s="33">
        <f>VLOOKUP(J505,Library!A:G,7,0)</f>
        <v>3</v>
      </c>
      <c r="AG505" s="28">
        <f>VLOOKUP(V505,Library!W:X,2,0)</f>
        <v>4</v>
      </c>
      <c r="AH505" s="28">
        <f>VLOOKUP(W505,Library!Y:Z,2,0)</f>
        <v>4</v>
      </c>
      <c r="AI505" s="28" t="str">
        <f>VLOOKUP(X505,Library!AA:AB,2,0)</f>
        <v>N/A</v>
      </c>
      <c r="AJ505" s="33">
        <f>IF(MAX(AG505,AH505,AI505)=0,VLOOKUP(I505,Library!$J:$P,7,0),MAX(AG505,AH505,AI505))</f>
        <v>4</v>
      </c>
      <c r="AK505" s="33">
        <f t="shared" si="33"/>
        <v>4</v>
      </c>
      <c r="AL505" s="33">
        <f>VLOOKUP(AA505,Library!T:U,2,0)</f>
        <v>1</v>
      </c>
      <c r="AM505" s="34">
        <f t="shared" si="34"/>
        <v>2.5499999999999998</v>
      </c>
      <c r="AN505" s="33">
        <f t="shared" si="35"/>
        <v>3</v>
      </c>
      <c r="AO505" s="28" t="s">
        <v>668</v>
      </c>
      <c r="AP505" s="25" t="s">
        <v>128</v>
      </c>
      <c r="AQ505" s="28" t="s">
        <v>3499</v>
      </c>
      <c r="AR505" s="28" t="s">
        <v>3500</v>
      </c>
      <c r="AS505" s="28" t="s">
        <v>2376</v>
      </c>
      <c r="AT505" s="23" t="s">
        <v>3501</v>
      </c>
      <c r="AU505" s="23" t="s">
        <v>35</v>
      </c>
      <c r="AV505" s="25" t="s">
        <v>128</v>
      </c>
      <c r="AW505" s="25" t="s">
        <v>128</v>
      </c>
      <c r="AX505" s="25" t="s">
        <v>128</v>
      </c>
      <c r="AY505" s="25" t="s">
        <v>128</v>
      </c>
      <c r="AZ505" s="25" t="s">
        <v>128</v>
      </c>
      <c r="BA505" s="25" t="s">
        <v>128</v>
      </c>
      <c r="BB505" s="25" t="s">
        <v>128</v>
      </c>
      <c r="BC505" s="25" t="s">
        <v>128</v>
      </c>
      <c r="BD505" s="25" t="s">
        <v>128</v>
      </c>
      <c r="BE505" s="25" t="s">
        <v>128</v>
      </c>
      <c r="BF505" s="25" t="s">
        <v>128</v>
      </c>
      <c r="BG505" s="25" t="s">
        <v>128</v>
      </c>
      <c r="BH505" s="25" t="s">
        <v>113</v>
      </c>
      <c r="BI505" s="23" t="s">
        <v>128</v>
      </c>
      <c r="BJ505" t="s">
        <v>1340</v>
      </c>
      <c r="BK505" s="23" t="s">
        <v>1150</v>
      </c>
      <c r="BL505" s="23"/>
    </row>
    <row r="506" spans="1:64" ht="15">
      <c r="A506" s="28">
        <v>740</v>
      </c>
      <c r="B506" s="23" t="s">
        <v>1152</v>
      </c>
      <c r="C506" s="28" t="s">
        <v>1878</v>
      </c>
      <c r="D506" s="27" t="s">
        <v>1151</v>
      </c>
      <c r="E506" s="42">
        <v>3</v>
      </c>
      <c r="F506" s="25" t="s">
        <v>109</v>
      </c>
      <c r="G506" s="25" t="s">
        <v>128</v>
      </c>
      <c r="H506" s="25" t="s">
        <v>128</v>
      </c>
      <c r="I506" s="29" t="s">
        <v>2567</v>
      </c>
      <c r="J506" s="43" t="s">
        <v>3635</v>
      </c>
      <c r="K506" s="27" t="s">
        <v>24</v>
      </c>
      <c r="L506" s="29">
        <v>98.863</v>
      </c>
      <c r="M506" s="29">
        <v>99.058999999999997</v>
      </c>
      <c r="N506" s="29">
        <v>4.2653643969259969</v>
      </c>
      <c r="O506" s="30">
        <v>3.2570000000000001</v>
      </c>
      <c r="P506" s="27" t="s">
        <v>106</v>
      </c>
      <c r="Q506" s="31">
        <v>2</v>
      </c>
      <c r="R506" s="25" t="s">
        <v>4383</v>
      </c>
      <c r="S506" s="25" t="s">
        <v>109</v>
      </c>
      <c r="T506" s="25" t="s">
        <v>3502</v>
      </c>
      <c r="U506" s="25" t="s">
        <v>128</v>
      </c>
      <c r="V506" s="23" t="s">
        <v>1224</v>
      </c>
      <c r="W506" s="23" t="s">
        <v>1225</v>
      </c>
      <c r="X506" s="23" t="s">
        <v>8</v>
      </c>
      <c r="Y506" s="23" t="s">
        <v>1301</v>
      </c>
      <c r="Z506" s="23" t="s">
        <v>113</v>
      </c>
      <c r="AA506" s="23" t="s">
        <v>107</v>
      </c>
      <c r="AB506" s="23" t="s">
        <v>3015</v>
      </c>
      <c r="AC506" s="25">
        <v>0.9616438356164384</v>
      </c>
      <c r="AD506" s="32">
        <v>1000000000</v>
      </c>
      <c r="AE506" s="33">
        <f>VLOOKUP(J506,Library!A:B,2,0)</f>
        <v>1</v>
      </c>
      <c r="AF506" s="33">
        <f>VLOOKUP(J506,Library!A:G,7,0)</f>
        <v>3</v>
      </c>
      <c r="AG506" s="28">
        <f>VLOOKUP(V506,Library!W:X,2,0)</f>
        <v>4</v>
      </c>
      <c r="AH506" s="28">
        <f>VLOOKUP(W506,Library!Y:Z,2,0)</f>
        <v>4</v>
      </c>
      <c r="AI506" s="28" t="str">
        <f>VLOOKUP(X506,Library!AA:AB,2,0)</f>
        <v>N/A</v>
      </c>
      <c r="AJ506" s="33">
        <f>IF(MAX(AG506,AH506,AI506)=0,VLOOKUP(I506,Library!$J:$P,7,0),MAX(AG506,AH506,AI506))</f>
        <v>4</v>
      </c>
      <c r="AK506" s="33">
        <f t="shared" si="33"/>
        <v>2</v>
      </c>
      <c r="AL506" s="33">
        <f>VLOOKUP(AA506,Library!T:U,2,0)</f>
        <v>1</v>
      </c>
      <c r="AM506" s="34">
        <f t="shared" si="34"/>
        <v>2.35</v>
      </c>
      <c r="AN506" s="33">
        <f t="shared" si="35"/>
        <v>3</v>
      </c>
      <c r="AO506" s="28" t="s">
        <v>668</v>
      </c>
      <c r="AP506" s="25" t="s">
        <v>128</v>
      </c>
      <c r="AQ506" s="28" t="s">
        <v>3499</v>
      </c>
      <c r="AR506" s="28" t="s">
        <v>3500</v>
      </c>
      <c r="AS506" s="28" t="s">
        <v>2376</v>
      </c>
      <c r="AT506" s="23" t="s">
        <v>3502</v>
      </c>
      <c r="AU506" s="23" t="s">
        <v>35</v>
      </c>
      <c r="AV506" s="25" t="s">
        <v>128</v>
      </c>
      <c r="AW506" s="25" t="s">
        <v>128</v>
      </c>
      <c r="AX506" s="25" t="s">
        <v>128</v>
      </c>
      <c r="AY506" s="25" t="s">
        <v>128</v>
      </c>
      <c r="AZ506" s="25" t="s">
        <v>128</v>
      </c>
      <c r="BA506" s="25" t="s">
        <v>128</v>
      </c>
      <c r="BB506" s="25" t="s">
        <v>128</v>
      </c>
      <c r="BC506" s="25" t="s">
        <v>128</v>
      </c>
      <c r="BD506" s="25" t="s">
        <v>128</v>
      </c>
      <c r="BE506" s="25" t="s">
        <v>128</v>
      </c>
      <c r="BF506" s="25" t="s">
        <v>128</v>
      </c>
      <c r="BG506" s="25" t="s">
        <v>128</v>
      </c>
      <c r="BH506" s="25" t="s">
        <v>113</v>
      </c>
      <c r="BI506" s="23" t="s">
        <v>128</v>
      </c>
      <c r="BJ506" t="s">
        <v>1340</v>
      </c>
      <c r="BK506" s="23" t="s">
        <v>1152</v>
      </c>
      <c r="BL506" s="23"/>
    </row>
    <row r="507" spans="1:64" ht="15">
      <c r="A507" s="28">
        <v>741</v>
      </c>
      <c r="B507" s="23" t="s">
        <v>1153</v>
      </c>
      <c r="C507" s="28" t="s">
        <v>1879</v>
      </c>
      <c r="D507" s="27" t="s">
        <v>1151</v>
      </c>
      <c r="E507" s="42">
        <v>3</v>
      </c>
      <c r="F507" s="25" t="s">
        <v>109</v>
      </c>
      <c r="G507" s="25" t="s">
        <v>128</v>
      </c>
      <c r="H507" s="25" t="s">
        <v>128</v>
      </c>
      <c r="I507" s="29" t="s">
        <v>2567</v>
      </c>
      <c r="J507" s="43" t="s">
        <v>3635</v>
      </c>
      <c r="K507" s="27" t="s">
        <v>24</v>
      </c>
      <c r="L507" s="29">
        <v>96.234999999999999</v>
      </c>
      <c r="M507" s="29">
        <v>96.412999999999997</v>
      </c>
      <c r="N507" s="29">
        <v>4.6809788310522569</v>
      </c>
      <c r="O507" s="30">
        <v>3.68</v>
      </c>
      <c r="P507" s="27" t="s">
        <v>106</v>
      </c>
      <c r="Q507" s="31">
        <v>2</v>
      </c>
      <c r="R507" s="25" t="s">
        <v>2956</v>
      </c>
      <c r="S507" s="25" t="s">
        <v>109</v>
      </c>
      <c r="T507" s="25" t="s">
        <v>3503</v>
      </c>
      <c r="U507" s="25" t="s">
        <v>128</v>
      </c>
      <c r="V507" s="23" t="s">
        <v>1224</v>
      </c>
      <c r="W507" s="23" t="s">
        <v>1225</v>
      </c>
      <c r="X507" s="23" t="s">
        <v>8</v>
      </c>
      <c r="Y507" s="23" t="s">
        <v>1301</v>
      </c>
      <c r="Z507" s="23" t="s">
        <v>113</v>
      </c>
      <c r="AA507" s="23" t="s">
        <v>107</v>
      </c>
      <c r="AB507" s="23" t="s">
        <v>2959</v>
      </c>
      <c r="AC507" s="25">
        <v>3.9698630136986299</v>
      </c>
      <c r="AD507" s="32">
        <v>1250000000</v>
      </c>
      <c r="AE507" s="33">
        <f>VLOOKUP(J507,Library!A:B,2,0)</f>
        <v>1</v>
      </c>
      <c r="AF507" s="33">
        <f>VLOOKUP(J507,Library!A:G,7,0)</f>
        <v>3</v>
      </c>
      <c r="AG507" s="28">
        <f>VLOOKUP(V507,Library!W:X,2,0)</f>
        <v>4</v>
      </c>
      <c r="AH507" s="28">
        <f>VLOOKUP(W507,Library!Y:Z,2,0)</f>
        <v>4</v>
      </c>
      <c r="AI507" s="28" t="str">
        <f>VLOOKUP(X507,Library!AA:AB,2,0)</f>
        <v>N/A</v>
      </c>
      <c r="AJ507" s="33">
        <f>IF(MAX(AG507,AH507,AI507)=0,VLOOKUP(I507,Library!$J:$P,7,0),MAX(AG507,AH507,AI507))</f>
        <v>4</v>
      </c>
      <c r="AK507" s="33">
        <f t="shared" si="33"/>
        <v>3</v>
      </c>
      <c r="AL507" s="33">
        <f>VLOOKUP(AA507,Library!T:U,2,0)</f>
        <v>1</v>
      </c>
      <c r="AM507" s="34">
        <f t="shared" si="34"/>
        <v>2.4500000000000002</v>
      </c>
      <c r="AN507" s="33">
        <f t="shared" si="35"/>
        <v>3</v>
      </c>
      <c r="AO507" s="28" t="s">
        <v>668</v>
      </c>
      <c r="AP507" s="25" t="s">
        <v>128</v>
      </c>
      <c r="AQ507" s="28" t="s">
        <v>3499</v>
      </c>
      <c r="AR507" s="28" t="s">
        <v>3500</v>
      </c>
      <c r="AS507" s="28" t="s">
        <v>2376</v>
      </c>
      <c r="AT507" s="23" t="s">
        <v>3503</v>
      </c>
      <c r="AU507" s="23" t="s">
        <v>35</v>
      </c>
      <c r="AV507" s="25" t="s">
        <v>128</v>
      </c>
      <c r="AW507" s="25" t="s">
        <v>128</v>
      </c>
      <c r="AX507" s="25" t="s">
        <v>128</v>
      </c>
      <c r="AY507" s="25" t="s">
        <v>128</v>
      </c>
      <c r="AZ507" s="25" t="s">
        <v>128</v>
      </c>
      <c r="BA507" s="25" t="s">
        <v>128</v>
      </c>
      <c r="BB507" s="25" t="s">
        <v>128</v>
      </c>
      <c r="BC507" s="25" t="s">
        <v>128</v>
      </c>
      <c r="BD507" s="25" t="s">
        <v>128</v>
      </c>
      <c r="BE507" s="25" t="s">
        <v>128</v>
      </c>
      <c r="BF507" s="25" t="s">
        <v>128</v>
      </c>
      <c r="BG507" s="25" t="s">
        <v>128</v>
      </c>
      <c r="BH507" s="25" t="s">
        <v>113</v>
      </c>
      <c r="BI507" s="23" t="s">
        <v>128</v>
      </c>
      <c r="BJ507" t="s">
        <v>1340</v>
      </c>
      <c r="BK507" s="23" t="s">
        <v>1153</v>
      </c>
      <c r="BL507" s="23"/>
    </row>
    <row r="508" spans="1:64" ht="15">
      <c r="A508" s="28">
        <v>742</v>
      </c>
      <c r="B508" s="23" t="s">
        <v>1154</v>
      </c>
      <c r="C508" s="28" t="s">
        <v>1880</v>
      </c>
      <c r="D508" s="27" t="s">
        <v>1151</v>
      </c>
      <c r="E508" s="42">
        <v>3</v>
      </c>
      <c r="F508" s="25" t="s">
        <v>109</v>
      </c>
      <c r="G508" s="25" t="s">
        <v>128</v>
      </c>
      <c r="H508" s="25" t="s">
        <v>128</v>
      </c>
      <c r="I508" s="29" t="s">
        <v>2567</v>
      </c>
      <c r="J508" s="43" t="s">
        <v>3635</v>
      </c>
      <c r="K508" s="27" t="s">
        <v>24</v>
      </c>
      <c r="L508" s="29">
        <v>67.28</v>
      </c>
      <c r="M508" s="29">
        <v>67.462000000000003</v>
      </c>
      <c r="N508" s="29">
        <v>6.4760212257437946</v>
      </c>
      <c r="O508" s="30">
        <v>3.8319999999999999</v>
      </c>
      <c r="P508" s="27" t="s">
        <v>106</v>
      </c>
      <c r="Q508" s="31">
        <v>2</v>
      </c>
      <c r="R508" s="25" t="s">
        <v>3074</v>
      </c>
      <c r="S508" s="25" t="s">
        <v>109</v>
      </c>
      <c r="T508" s="25" t="s">
        <v>3504</v>
      </c>
      <c r="U508" s="25" t="s">
        <v>128</v>
      </c>
      <c r="V508" s="23" t="s">
        <v>1224</v>
      </c>
      <c r="W508" s="23" t="s">
        <v>1225</v>
      </c>
      <c r="X508" s="23" t="s">
        <v>8</v>
      </c>
      <c r="Y508" s="23" t="s">
        <v>1301</v>
      </c>
      <c r="Z508" s="23" t="s">
        <v>113</v>
      </c>
      <c r="AA508" s="23" t="s">
        <v>107</v>
      </c>
      <c r="AB508" s="23" t="s">
        <v>3016</v>
      </c>
      <c r="AC508" s="25">
        <v>25.032876712328768</v>
      </c>
      <c r="AD508" s="32">
        <v>1500000000</v>
      </c>
      <c r="AE508" s="33">
        <f>VLOOKUP(J508,Library!A:B,2,0)</f>
        <v>1</v>
      </c>
      <c r="AF508" s="33">
        <f>VLOOKUP(J508,Library!A:G,7,0)</f>
        <v>3</v>
      </c>
      <c r="AG508" s="28">
        <f>VLOOKUP(V508,Library!W:X,2,0)</f>
        <v>4</v>
      </c>
      <c r="AH508" s="28">
        <f>VLOOKUP(W508,Library!Y:Z,2,0)</f>
        <v>4</v>
      </c>
      <c r="AI508" s="28" t="str">
        <f>VLOOKUP(X508,Library!AA:AB,2,0)</f>
        <v>N/A</v>
      </c>
      <c r="AJ508" s="33">
        <f>IF(MAX(AG508,AH508,AI508)=0,VLOOKUP(I508,Library!$J:$P,7,0),MAX(AG508,AH508,AI508))</f>
        <v>4</v>
      </c>
      <c r="AK508" s="33">
        <f t="shared" si="33"/>
        <v>5</v>
      </c>
      <c r="AL508" s="33">
        <f>VLOOKUP(AA508,Library!T:U,2,0)</f>
        <v>1</v>
      </c>
      <c r="AM508" s="34">
        <f t="shared" si="34"/>
        <v>2.65</v>
      </c>
      <c r="AN508" s="33">
        <f t="shared" si="35"/>
        <v>3</v>
      </c>
      <c r="AO508" s="28" t="s">
        <v>668</v>
      </c>
      <c r="AP508" s="25" t="s">
        <v>128</v>
      </c>
      <c r="AQ508" s="28" t="s">
        <v>3499</v>
      </c>
      <c r="AR508" s="28" t="s">
        <v>3500</v>
      </c>
      <c r="AS508" s="28" t="s">
        <v>2376</v>
      </c>
      <c r="AT508" s="23" t="s">
        <v>3504</v>
      </c>
      <c r="AU508" s="23" t="s">
        <v>35</v>
      </c>
      <c r="AV508" s="25" t="s">
        <v>128</v>
      </c>
      <c r="AW508" s="25" t="s">
        <v>128</v>
      </c>
      <c r="AX508" s="25" t="s">
        <v>128</v>
      </c>
      <c r="AY508" s="25" t="s">
        <v>128</v>
      </c>
      <c r="AZ508" s="25" t="s">
        <v>128</v>
      </c>
      <c r="BA508" s="25" t="s">
        <v>128</v>
      </c>
      <c r="BB508" s="25" t="s">
        <v>128</v>
      </c>
      <c r="BC508" s="25" t="s">
        <v>128</v>
      </c>
      <c r="BD508" s="25" t="s">
        <v>128</v>
      </c>
      <c r="BE508" s="25" t="s">
        <v>128</v>
      </c>
      <c r="BF508" s="25" t="s">
        <v>128</v>
      </c>
      <c r="BG508" s="25" t="s">
        <v>128</v>
      </c>
      <c r="BH508" s="25" t="s">
        <v>113</v>
      </c>
      <c r="BI508" s="23" t="s">
        <v>128</v>
      </c>
      <c r="BJ508" t="s">
        <v>1340</v>
      </c>
      <c r="BK508" s="23" t="s">
        <v>1154</v>
      </c>
      <c r="BL508" s="23"/>
    </row>
    <row r="509" spans="1:64" ht="15">
      <c r="A509" s="28">
        <v>743</v>
      </c>
      <c r="B509" s="23" t="s">
        <v>1155</v>
      </c>
      <c r="C509" s="28" t="s">
        <v>1881</v>
      </c>
      <c r="D509" s="27" t="s">
        <v>1151</v>
      </c>
      <c r="E509" s="42">
        <v>3</v>
      </c>
      <c r="F509" s="25" t="s">
        <v>109</v>
      </c>
      <c r="G509" s="25" t="s">
        <v>128</v>
      </c>
      <c r="H509" s="25" t="s">
        <v>128</v>
      </c>
      <c r="I509" s="29" t="s">
        <v>2567</v>
      </c>
      <c r="J509" s="43" t="s">
        <v>3635</v>
      </c>
      <c r="K509" s="27" t="s">
        <v>24</v>
      </c>
      <c r="L509" s="29">
        <v>70.028999999999996</v>
      </c>
      <c r="M509" s="29">
        <v>70.206999999999994</v>
      </c>
      <c r="N509" s="29">
        <v>6.4666492643354188</v>
      </c>
      <c r="O509" s="30">
        <v>4.0270000000000001</v>
      </c>
      <c r="P509" s="27" t="s">
        <v>106</v>
      </c>
      <c r="Q509" s="31">
        <v>2</v>
      </c>
      <c r="R509" s="25" t="s">
        <v>4452</v>
      </c>
      <c r="S509" s="25" t="s">
        <v>109</v>
      </c>
      <c r="T509" s="25" t="s">
        <v>3505</v>
      </c>
      <c r="U509" s="25" t="s">
        <v>128</v>
      </c>
      <c r="V509" s="23" t="s">
        <v>1224</v>
      </c>
      <c r="W509" s="23" t="s">
        <v>1225</v>
      </c>
      <c r="X509" s="23" t="s">
        <v>8</v>
      </c>
      <c r="Y509" s="23" t="s">
        <v>1301</v>
      </c>
      <c r="Z509" s="23" t="s">
        <v>113</v>
      </c>
      <c r="AA509" s="23" t="s">
        <v>107</v>
      </c>
      <c r="AB509" s="23" t="s">
        <v>3017</v>
      </c>
      <c r="AC509" s="25">
        <v>24.515068493150686</v>
      </c>
      <c r="AD509" s="32">
        <v>1000000000</v>
      </c>
      <c r="AE509" s="33">
        <f>VLOOKUP(J509,Library!A:B,2,0)</f>
        <v>1</v>
      </c>
      <c r="AF509" s="33">
        <f>VLOOKUP(J509,Library!A:G,7,0)</f>
        <v>3</v>
      </c>
      <c r="AG509" s="28">
        <f>VLOOKUP(V509,Library!W:X,2,0)</f>
        <v>4</v>
      </c>
      <c r="AH509" s="28">
        <f>VLOOKUP(W509,Library!Y:Z,2,0)</f>
        <v>4</v>
      </c>
      <c r="AI509" s="28" t="str">
        <f>VLOOKUP(X509,Library!AA:AB,2,0)</f>
        <v>N/A</v>
      </c>
      <c r="AJ509" s="33">
        <f>IF(MAX(AG509,AH509,AI509)=0,VLOOKUP(I509,Library!$J:$P,7,0),MAX(AG509,AH509,AI509))</f>
        <v>4</v>
      </c>
      <c r="AK509" s="33">
        <f t="shared" si="33"/>
        <v>5</v>
      </c>
      <c r="AL509" s="33">
        <f>VLOOKUP(AA509,Library!T:U,2,0)</f>
        <v>1</v>
      </c>
      <c r="AM509" s="34">
        <f t="shared" si="34"/>
        <v>2.65</v>
      </c>
      <c r="AN509" s="33">
        <f t="shared" si="35"/>
        <v>3</v>
      </c>
      <c r="AO509" s="28" t="s">
        <v>668</v>
      </c>
      <c r="AP509" s="25" t="s">
        <v>128</v>
      </c>
      <c r="AQ509" s="28" t="s">
        <v>3499</v>
      </c>
      <c r="AR509" s="28" t="s">
        <v>3500</v>
      </c>
      <c r="AS509" s="28" t="s">
        <v>2376</v>
      </c>
      <c r="AT509" s="23" t="s">
        <v>3505</v>
      </c>
      <c r="AU509" s="23" t="s">
        <v>35</v>
      </c>
      <c r="AV509" s="25" t="s">
        <v>128</v>
      </c>
      <c r="AW509" s="25" t="s">
        <v>128</v>
      </c>
      <c r="AX509" s="25" t="s">
        <v>128</v>
      </c>
      <c r="AY509" s="25" t="s">
        <v>128</v>
      </c>
      <c r="AZ509" s="25" t="s">
        <v>128</v>
      </c>
      <c r="BA509" s="25" t="s">
        <v>128</v>
      </c>
      <c r="BB509" s="25" t="s">
        <v>128</v>
      </c>
      <c r="BC509" s="25" t="s">
        <v>128</v>
      </c>
      <c r="BD509" s="25" t="s">
        <v>128</v>
      </c>
      <c r="BE509" s="25" t="s">
        <v>128</v>
      </c>
      <c r="BF509" s="25" t="s">
        <v>128</v>
      </c>
      <c r="BG509" s="25" t="s">
        <v>128</v>
      </c>
      <c r="BH509" s="25" t="s">
        <v>113</v>
      </c>
      <c r="BI509" s="23" t="s">
        <v>128</v>
      </c>
      <c r="BJ509" t="s">
        <v>1340</v>
      </c>
      <c r="BK509" s="23" t="s">
        <v>1155</v>
      </c>
      <c r="BL509" s="23"/>
    </row>
    <row r="510" spans="1:64" ht="15">
      <c r="A510" s="28">
        <v>744</v>
      </c>
      <c r="B510" s="23" t="s">
        <v>1156</v>
      </c>
      <c r="C510" s="28" t="s">
        <v>1882</v>
      </c>
      <c r="D510" s="27" t="s">
        <v>1151</v>
      </c>
      <c r="E510" s="42">
        <v>3</v>
      </c>
      <c r="F510" s="25" t="s">
        <v>109</v>
      </c>
      <c r="G510" s="25" t="s">
        <v>128</v>
      </c>
      <c r="H510" s="25" t="s">
        <v>128</v>
      </c>
      <c r="I510" s="29" t="s">
        <v>2567</v>
      </c>
      <c r="J510" s="43" t="s">
        <v>3635</v>
      </c>
      <c r="K510" s="27" t="s">
        <v>24</v>
      </c>
      <c r="L510" s="29">
        <v>96.025999999999996</v>
      </c>
      <c r="M510" s="29">
        <v>96.245000000000005</v>
      </c>
      <c r="N510" s="29">
        <v>4.9272641513831763</v>
      </c>
      <c r="O510" s="30">
        <v>4.1929999999999996</v>
      </c>
      <c r="P510" s="27" t="s">
        <v>106</v>
      </c>
      <c r="Q510" s="31">
        <v>2</v>
      </c>
      <c r="R510" s="25" t="s">
        <v>4383</v>
      </c>
      <c r="S510" s="25" t="s">
        <v>109</v>
      </c>
      <c r="T510" s="25" t="s">
        <v>3506</v>
      </c>
      <c r="U510" s="25" t="s">
        <v>128</v>
      </c>
      <c r="V510" s="23" t="s">
        <v>1224</v>
      </c>
      <c r="W510" s="23" t="s">
        <v>1225</v>
      </c>
      <c r="X510" s="23" t="s">
        <v>8</v>
      </c>
      <c r="Y510" s="23" t="s">
        <v>1301</v>
      </c>
      <c r="Z510" s="23" t="s">
        <v>113</v>
      </c>
      <c r="AA510" s="23" t="s">
        <v>107</v>
      </c>
      <c r="AB510" s="23" t="s">
        <v>2957</v>
      </c>
      <c r="AC510" s="25">
        <v>5.9643835616438352</v>
      </c>
      <c r="AD510" s="32">
        <v>1000000000</v>
      </c>
      <c r="AE510" s="33">
        <f>VLOOKUP(J510,Library!A:B,2,0)</f>
        <v>1</v>
      </c>
      <c r="AF510" s="33">
        <f>VLOOKUP(J510,Library!A:G,7,0)</f>
        <v>3</v>
      </c>
      <c r="AG510" s="28">
        <f>VLOOKUP(V510,Library!W:X,2,0)</f>
        <v>4</v>
      </c>
      <c r="AH510" s="28">
        <f>VLOOKUP(W510,Library!Y:Z,2,0)</f>
        <v>4</v>
      </c>
      <c r="AI510" s="28" t="str">
        <f>VLOOKUP(X510,Library!AA:AB,2,0)</f>
        <v>N/A</v>
      </c>
      <c r="AJ510" s="33">
        <f>IF(MAX(AG510,AH510,AI510)=0,VLOOKUP(I510,Library!$J:$P,7,0),MAX(AG510,AH510,AI510))</f>
        <v>4</v>
      </c>
      <c r="AK510" s="33">
        <f t="shared" si="33"/>
        <v>4</v>
      </c>
      <c r="AL510" s="33">
        <f>VLOOKUP(AA510,Library!T:U,2,0)</f>
        <v>1</v>
      </c>
      <c r="AM510" s="34">
        <f t="shared" si="34"/>
        <v>2.5499999999999998</v>
      </c>
      <c r="AN510" s="33">
        <f t="shared" si="35"/>
        <v>3</v>
      </c>
      <c r="AO510" s="28" t="s">
        <v>668</v>
      </c>
      <c r="AP510" s="25" t="s">
        <v>128</v>
      </c>
      <c r="AQ510" s="28" t="s">
        <v>3499</v>
      </c>
      <c r="AR510" s="28" t="s">
        <v>3500</v>
      </c>
      <c r="AS510" s="28" t="s">
        <v>2376</v>
      </c>
      <c r="AT510" s="23" t="s">
        <v>3506</v>
      </c>
      <c r="AU510" s="23" t="s">
        <v>35</v>
      </c>
      <c r="AV510" s="25" t="s">
        <v>128</v>
      </c>
      <c r="AW510" s="25" t="s">
        <v>128</v>
      </c>
      <c r="AX510" s="25" t="s">
        <v>128</v>
      </c>
      <c r="AY510" s="25" t="s">
        <v>128</v>
      </c>
      <c r="AZ510" s="25" t="s">
        <v>128</v>
      </c>
      <c r="BA510" s="25" t="s">
        <v>128</v>
      </c>
      <c r="BB510" s="25" t="s">
        <v>128</v>
      </c>
      <c r="BC510" s="25" t="s">
        <v>128</v>
      </c>
      <c r="BD510" s="25" t="s">
        <v>128</v>
      </c>
      <c r="BE510" s="25" t="s">
        <v>128</v>
      </c>
      <c r="BF510" s="25" t="s">
        <v>128</v>
      </c>
      <c r="BG510" s="25" t="s">
        <v>128</v>
      </c>
      <c r="BH510" s="25" t="s">
        <v>113</v>
      </c>
      <c r="BI510" s="23" t="s">
        <v>128</v>
      </c>
      <c r="BJ510" t="s">
        <v>1340</v>
      </c>
      <c r="BK510" s="23" t="s">
        <v>1156</v>
      </c>
      <c r="BL510" s="23"/>
    </row>
    <row r="511" spans="1:64" ht="15">
      <c r="A511" s="28">
        <v>745</v>
      </c>
      <c r="B511" s="23" t="s">
        <v>1157</v>
      </c>
      <c r="C511" s="28" t="s">
        <v>1883</v>
      </c>
      <c r="D511" s="27" t="s">
        <v>1151</v>
      </c>
      <c r="E511" s="42">
        <v>3</v>
      </c>
      <c r="F511" s="25" t="s">
        <v>109</v>
      </c>
      <c r="G511" s="25" t="s">
        <v>128</v>
      </c>
      <c r="H511" s="25" t="s">
        <v>128</v>
      </c>
      <c r="I511" s="29" t="s">
        <v>2567</v>
      </c>
      <c r="J511" s="43" t="s">
        <v>3635</v>
      </c>
      <c r="K511" s="27" t="s">
        <v>24</v>
      </c>
      <c r="L511" s="29">
        <v>100.69199999999999</v>
      </c>
      <c r="M511" s="29">
        <v>100.81100000000001</v>
      </c>
      <c r="N511" s="29">
        <v>4.255045426467654</v>
      </c>
      <c r="O511" s="30">
        <v>4.8499999999999996</v>
      </c>
      <c r="P511" s="27" t="s">
        <v>106</v>
      </c>
      <c r="Q511" s="31">
        <v>2</v>
      </c>
      <c r="R511" s="25" t="s">
        <v>2869</v>
      </c>
      <c r="S511" s="25" t="s">
        <v>109</v>
      </c>
      <c r="T511" s="25" t="s">
        <v>3507</v>
      </c>
      <c r="U511" s="25" t="s">
        <v>128</v>
      </c>
      <c r="V511" s="23" t="s">
        <v>1224</v>
      </c>
      <c r="W511" s="23" t="s">
        <v>1225</v>
      </c>
      <c r="X511" s="23" t="s">
        <v>8</v>
      </c>
      <c r="Y511" s="23" t="s">
        <v>1301</v>
      </c>
      <c r="Z511" s="23" t="s">
        <v>1276</v>
      </c>
      <c r="AA511" s="23" t="s">
        <v>107</v>
      </c>
      <c r="AB511" s="23" t="s">
        <v>2649</v>
      </c>
      <c r="AC511" s="25">
        <v>1.4219178082191781</v>
      </c>
      <c r="AD511" s="32">
        <v>1000000000</v>
      </c>
      <c r="AE511" s="33">
        <f>VLOOKUP(J511,Library!A:B,2,0)</f>
        <v>1</v>
      </c>
      <c r="AF511" s="33">
        <f>VLOOKUP(J511,Library!A:G,7,0)</f>
        <v>3</v>
      </c>
      <c r="AG511" s="28">
        <f>VLOOKUP(V511,Library!W:X,2,0)</f>
        <v>4</v>
      </c>
      <c r="AH511" s="28">
        <f>VLOOKUP(W511,Library!Y:Z,2,0)</f>
        <v>4</v>
      </c>
      <c r="AI511" s="28" t="str">
        <f>VLOOKUP(X511,Library!AA:AB,2,0)</f>
        <v>N/A</v>
      </c>
      <c r="AJ511" s="33">
        <f>IF(MAX(AG511,AH511,AI511)=0,VLOOKUP(I511,Library!$J:$P,7,0),MAX(AG511,AH511,AI511))</f>
        <v>4</v>
      </c>
      <c r="AK511" s="33">
        <f t="shared" si="33"/>
        <v>3</v>
      </c>
      <c r="AL511" s="33">
        <f>VLOOKUP(AA511,Library!T:U,2,0)</f>
        <v>1</v>
      </c>
      <c r="AM511" s="34">
        <f t="shared" si="34"/>
        <v>2.4500000000000002</v>
      </c>
      <c r="AN511" s="33">
        <f t="shared" si="35"/>
        <v>3</v>
      </c>
      <c r="AO511" s="28" t="s">
        <v>668</v>
      </c>
      <c r="AP511" s="25" t="s">
        <v>128</v>
      </c>
      <c r="AQ511" s="28" t="s">
        <v>3499</v>
      </c>
      <c r="AR511" s="28" t="s">
        <v>3500</v>
      </c>
      <c r="AS511" s="28" t="s">
        <v>2376</v>
      </c>
      <c r="AT511" s="23" t="s">
        <v>3507</v>
      </c>
      <c r="AU511" s="23" t="s">
        <v>35</v>
      </c>
      <c r="AV511" s="25" t="s">
        <v>128</v>
      </c>
      <c r="AW511" s="25" t="s">
        <v>128</v>
      </c>
      <c r="AX511" s="25" t="s">
        <v>128</v>
      </c>
      <c r="AY511" s="25" t="s">
        <v>128</v>
      </c>
      <c r="AZ511" s="25" t="s">
        <v>128</v>
      </c>
      <c r="BA511" s="25" t="s">
        <v>128</v>
      </c>
      <c r="BB511" s="25" t="s">
        <v>128</v>
      </c>
      <c r="BC511" s="25" t="s">
        <v>128</v>
      </c>
      <c r="BD511" s="25" t="s">
        <v>128</v>
      </c>
      <c r="BE511" s="25" t="s">
        <v>128</v>
      </c>
      <c r="BF511" s="25" t="s">
        <v>128</v>
      </c>
      <c r="BG511" s="25" t="s">
        <v>128</v>
      </c>
      <c r="BH511" s="25" t="s">
        <v>113</v>
      </c>
      <c r="BI511" s="23" t="s">
        <v>128</v>
      </c>
      <c r="BJ511" t="s">
        <v>1340</v>
      </c>
      <c r="BK511" s="23" t="s">
        <v>1157</v>
      </c>
      <c r="BL511" s="23"/>
    </row>
    <row r="512" spans="1:64" ht="15">
      <c r="A512" s="28">
        <v>750</v>
      </c>
      <c r="B512" s="23" t="s">
        <v>1158</v>
      </c>
      <c r="C512" s="28" t="s">
        <v>1884</v>
      </c>
      <c r="D512" s="27" t="s">
        <v>733</v>
      </c>
      <c r="E512" s="42">
        <v>3</v>
      </c>
      <c r="F512" s="25" t="s">
        <v>109</v>
      </c>
      <c r="G512" s="25" t="s">
        <v>128</v>
      </c>
      <c r="H512" s="25" t="s">
        <v>128</v>
      </c>
      <c r="I512" s="29" t="s">
        <v>2417</v>
      </c>
      <c r="J512" s="43" t="s">
        <v>3635</v>
      </c>
      <c r="K512" s="27" t="s">
        <v>21</v>
      </c>
      <c r="L512" s="29">
        <v>98.394000000000005</v>
      </c>
      <c r="M512" s="29">
        <v>98.415000000000006</v>
      </c>
      <c r="N512" s="29">
        <v>4.0466352509481158</v>
      </c>
      <c r="O512" s="30">
        <v>1.5</v>
      </c>
      <c r="P512" s="27" t="s">
        <v>106</v>
      </c>
      <c r="Q512" s="31">
        <v>2</v>
      </c>
      <c r="R512" s="25" t="s">
        <v>2790</v>
      </c>
      <c r="S512" s="25" t="s">
        <v>109</v>
      </c>
      <c r="T512" s="25" t="s">
        <v>3508</v>
      </c>
      <c r="U512" s="25" t="s">
        <v>128</v>
      </c>
      <c r="V512" s="23" t="s">
        <v>1219</v>
      </c>
      <c r="W512" s="23" t="s">
        <v>8</v>
      </c>
      <c r="X512" s="23" t="s">
        <v>1215</v>
      </c>
      <c r="Y512" s="23" t="s">
        <v>1301</v>
      </c>
      <c r="Z512" s="23" t="s">
        <v>1276</v>
      </c>
      <c r="AA512" s="23" t="s">
        <v>107</v>
      </c>
      <c r="AB512" s="23" t="s">
        <v>3001</v>
      </c>
      <c r="AC512" s="25">
        <v>0.63835616438356169</v>
      </c>
      <c r="AD512" s="32">
        <v>600000000</v>
      </c>
      <c r="AE512" s="33">
        <f>VLOOKUP(J512,Library!A:B,2,0)</f>
        <v>1</v>
      </c>
      <c r="AF512" s="33">
        <f>VLOOKUP(J512,Library!A:G,7,0)</f>
        <v>3</v>
      </c>
      <c r="AG512" s="28">
        <f>VLOOKUP(V512,Library!W:X,2,0)</f>
        <v>4</v>
      </c>
      <c r="AH512" s="28" t="str">
        <f>VLOOKUP(W512,Library!Y:Z,2,0)</f>
        <v>N/A</v>
      </c>
      <c r="AI512" s="28">
        <f>VLOOKUP(X512,Library!AA:AB,2,0)</f>
        <v>3</v>
      </c>
      <c r="AJ512" s="33">
        <f>IF(MAX(AG512,AH512,AI512)=0,VLOOKUP(I512,Library!$J:$P,7,0),MAX(AG512,AH512,AI512))</f>
        <v>4</v>
      </c>
      <c r="AK512" s="33">
        <f t="shared" si="33"/>
        <v>2</v>
      </c>
      <c r="AL512" s="33">
        <f>VLOOKUP(AA512,Library!T:U,2,0)</f>
        <v>1</v>
      </c>
      <c r="AM512" s="34">
        <f t="shared" si="34"/>
        <v>2.35</v>
      </c>
      <c r="AN512" s="33">
        <f t="shared" si="35"/>
        <v>3</v>
      </c>
      <c r="AO512" s="28" t="s">
        <v>127</v>
      </c>
      <c r="AP512" s="25" t="s">
        <v>128</v>
      </c>
      <c r="AQ512" s="28" t="s">
        <v>110</v>
      </c>
      <c r="AR512" s="28" t="s">
        <v>3162</v>
      </c>
      <c r="AS512" s="28" t="s">
        <v>2289</v>
      </c>
      <c r="AT512" s="23" t="s">
        <v>3508</v>
      </c>
      <c r="AU512" s="23" t="s">
        <v>35</v>
      </c>
      <c r="AV512" s="25" t="s">
        <v>128</v>
      </c>
      <c r="AW512" s="25" t="s">
        <v>128</v>
      </c>
      <c r="AX512" s="25" t="s">
        <v>128</v>
      </c>
      <c r="AY512" s="25" t="s">
        <v>128</v>
      </c>
      <c r="AZ512" s="25" t="s">
        <v>128</v>
      </c>
      <c r="BA512" s="25" t="s">
        <v>128</v>
      </c>
      <c r="BB512" s="25" t="s">
        <v>128</v>
      </c>
      <c r="BC512" s="25" t="s">
        <v>128</v>
      </c>
      <c r="BD512" s="25" t="s">
        <v>128</v>
      </c>
      <c r="BE512" s="25" t="s">
        <v>128</v>
      </c>
      <c r="BF512" s="25" t="s">
        <v>128</v>
      </c>
      <c r="BG512" s="25" t="s">
        <v>128</v>
      </c>
      <c r="BH512" s="25" t="s">
        <v>113</v>
      </c>
      <c r="BI512" s="23" t="s">
        <v>128</v>
      </c>
      <c r="BJ512" t="s">
        <v>1277</v>
      </c>
      <c r="BK512" s="23" t="s">
        <v>1158</v>
      </c>
      <c r="BL512" s="23"/>
    </row>
    <row r="513" spans="1:64" ht="15">
      <c r="A513" s="28">
        <v>752</v>
      </c>
      <c r="B513" s="23" t="s">
        <v>1159</v>
      </c>
      <c r="C513" s="28" t="s">
        <v>1885</v>
      </c>
      <c r="D513" s="27" t="s">
        <v>733</v>
      </c>
      <c r="E513" s="42">
        <v>3</v>
      </c>
      <c r="F513" s="25" t="s">
        <v>109</v>
      </c>
      <c r="G513" s="25" t="s">
        <v>128</v>
      </c>
      <c r="H513" s="25" t="s">
        <v>128</v>
      </c>
      <c r="I513" s="29" t="s">
        <v>2417</v>
      </c>
      <c r="J513" s="43" t="s">
        <v>3635</v>
      </c>
      <c r="K513" s="27" t="s">
        <v>21</v>
      </c>
      <c r="L513" s="29">
        <v>98.536000000000001</v>
      </c>
      <c r="M513" s="29">
        <v>98.582999999999998</v>
      </c>
      <c r="N513" s="29">
        <v>4.0522454276960342</v>
      </c>
      <c r="O513" s="30">
        <v>2.25</v>
      </c>
      <c r="P513" s="27" t="s">
        <v>106</v>
      </c>
      <c r="Q513" s="31">
        <v>2</v>
      </c>
      <c r="R513" s="25" t="s">
        <v>4400</v>
      </c>
      <c r="S513" s="25" t="s">
        <v>109</v>
      </c>
      <c r="T513" s="25" t="s">
        <v>3509</v>
      </c>
      <c r="U513" s="25" t="s">
        <v>128</v>
      </c>
      <c r="V513" s="23" t="s">
        <v>1219</v>
      </c>
      <c r="W513" s="23" t="s">
        <v>1220</v>
      </c>
      <c r="X513" s="23" t="s">
        <v>1215</v>
      </c>
      <c r="Y513" s="23" t="s">
        <v>1301</v>
      </c>
      <c r="Z513" s="23" t="s">
        <v>1276</v>
      </c>
      <c r="AA513" s="23" t="s">
        <v>107</v>
      </c>
      <c r="AB513" s="23" t="s">
        <v>3018</v>
      </c>
      <c r="AC513" s="25">
        <v>0.80821917808219179</v>
      </c>
      <c r="AD513" s="32">
        <v>500000000</v>
      </c>
      <c r="AE513" s="33">
        <f>VLOOKUP(J513,Library!A:B,2,0)</f>
        <v>1</v>
      </c>
      <c r="AF513" s="33">
        <f>VLOOKUP(J513,Library!A:G,7,0)</f>
        <v>3</v>
      </c>
      <c r="AG513" s="28">
        <f>VLOOKUP(V513,Library!W:X,2,0)</f>
        <v>4</v>
      </c>
      <c r="AH513" s="28">
        <f>VLOOKUP(W513,Library!Y:Z,2,0)</f>
        <v>4</v>
      </c>
      <c r="AI513" s="28">
        <f>VLOOKUP(X513,Library!AA:AB,2,0)</f>
        <v>3</v>
      </c>
      <c r="AJ513" s="33">
        <f>IF(MAX(AG513,AH513,AI513)=0,VLOOKUP(I513,Library!$J:$P,7,0),MAX(AG513,AH513,AI513))</f>
        <v>4</v>
      </c>
      <c r="AK513" s="33">
        <f t="shared" si="33"/>
        <v>2</v>
      </c>
      <c r="AL513" s="33">
        <f>VLOOKUP(AA513,Library!T:U,2,0)</f>
        <v>1</v>
      </c>
      <c r="AM513" s="34">
        <f t="shared" si="34"/>
        <v>2.35</v>
      </c>
      <c r="AN513" s="33">
        <f t="shared" si="35"/>
        <v>3</v>
      </c>
      <c r="AO513" s="28" t="s">
        <v>127</v>
      </c>
      <c r="AP513" s="25" t="s">
        <v>128</v>
      </c>
      <c r="AQ513" s="28" t="s">
        <v>110</v>
      </c>
      <c r="AR513" s="28" t="s">
        <v>3162</v>
      </c>
      <c r="AS513" s="28" t="s">
        <v>2289</v>
      </c>
      <c r="AT513" s="23" t="s">
        <v>3509</v>
      </c>
      <c r="AU513" s="23" t="s">
        <v>35</v>
      </c>
      <c r="AV513" s="25" t="s">
        <v>128</v>
      </c>
      <c r="AW513" s="25" t="s">
        <v>128</v>
      </c>
      <c r="AX513" s="25" t="s">
        <v>128</v>
      </c>
      <c r="AY513" s="25" t="s">
        <v>128</v>
      </c>
      <c r="AZ513" s="25" t="s">
        <v>128</v>
      </c>
      <c r="BA513" s="25" t="s">
        <v>128</v>
      </c>
      <c r="BB513" s="25" t="s">
        <v>128</v>
      </c>
      <c r="BC513" s="25" t="s">
        <v>128</v>
      </c>
      <c r="BD513" s="25" t="s">
        <v>128</v>
      </c>
      <c r="BE513" s="25" t="s">
        <v>128</v>
      </c>
      <c r="BF513" s="25" t="s">
        <v>128</v>
      </c>
      <c r="BG513" s="25" t="s">
        <v>128</v>
      </c>
      <c r="BH513" s="25" t="s">
        <v>113</v>
      </c>
      <c r="BI513" s="23" t="s">
        <v>128</v>
      </c>
      <c r="BJ513" t="s">
        <v>1277</v>
      </c>
      <c r="BK513" s="23" t="s">
        <v>1159</v>
      </c>
      <c r="BL513" s="23"/>
    </row>
    <row r="514" spans="1:64" ht="15">
      <c r="A514" s="28">
        <v>753</v>
      </c>
      <c r="B514" s="23" t="s">
        <v>1161</v>
      </c>
      <c r="C514" s="28" t="s">
        <v>1886</v>
      </c>
      <c r="D514" s="27" t="s">
        <v>1160</v>
      </c>
      <c r="E514" s="42">
        <v>3</v>
      </c>
      <c r="F514" s="25" t="s">
        <v>128</v>
      </c>
      <c r="G514" s="25" t="s">
        <v>128</v>
      </c>
      <c r="H514" s="25" t="s">
        <v>128</v>
      </c>
      <c r="I514" s="29" t="s">
        <v>2569</v>
      </c>
      <c r="J514" s="43" t="s">
        <v>10</v>
      </c>
      <c r="K514" s="27" t="s">
        <v>21</v>
      </c>
      <c r="L514" s="29">
        <v>100.883</v>
      </c>
      <c r="M514" s="29">
        <v>100.982</v>
      </c>
      <c r="N514" s="29">
        <v>3.8511731718119955</v>
      </c>
      <c r="O514" s="30">
        <v>4.25</v>
      </c>
      <c r="P514" s="27" t="s">
        <v>106</v>
      </c>
      <c r="Q514" s="31">
        <v>2</v>
      </c>
      <c r="R514" s="25" t="s">
        <v>4427</v>
      </c>
      <c r="S514" s="25" t="s">
        <v>128</v>
      </c>
      <c r="T514" s="25" t="s">
        <v>4374</v>
      </c>
      <c r="U514" s="25" t="s">
        <v>128</v>
      </c>
      <c r="V514" s="23" t="s">
        <v>1209</v>
      </c>
      <c r="W514" s="23" t="s">
        <v>1210</v>
      </c>
      <c r="X514" s="23" t="s">
        <v>8</v>
      </c>
      <c r="Y514" s="23" t="s">
        <v>1301</v>
      </c>
      <c r="Z514" s="23" t="s">
        <v>1276</v>
      </c>
      <c r="AA514" s="23" t="s">
        <v>107</v>
      </c>
      <c r="AB514" s="23" t="s">
        <v>3019</v>
      </c>
      <c r="AC514" s="25">
        <v>2.6273972602739728</v>
      </c>
      <c r="AD514" s="32">
        <v>400000000</v>
      </c>
      <c r="AE514" s="33">
        <f>VLOOKUP(J514,Library!A:B,2,0)</f>
        <v>1</v>
      </c>
      <c r="AF514" s="33">
        <f>VLOOKUP(J514,Library!A:G,7,0)</f>
        <v>3</v>
      </c>
      <c r="AG514" s="28">
        <f>VLOOKUP(V514,Library!W:X,2,0)</f>
        <v>3</v>
      </c>
      <c r="AH514" s="28">
        <f>VLOOKUP(W514,Library!Y:Z,2,0)</f>
        <v>3</v>
      </c>
      <c r="AI514" s="28" t="str">
        <f>VLOOKUP(X514,Library!AA:AB,2,0)</f>
        <v>N/A</v>
      </c>
      <c r="AJ514" s="33">
        <f>IF(MAX(AG514,AH514,AI514)=0,VLOOKUP(I514,Library!$J:$P,7,0),MAX(AG514,AH514,AI514))</f>
        <v>3</v>
      </c>
      <c r="AK514" s="33">
        <f t="shared" si="33"/>
        <v>3</v>
      </c>
      <c r="AL514" s="33">
        <f>VLOOKUP(AA514,Library!T:U,2,0)</f>
        <v>1</v>
      </c>
      <c r="AM514" s="34">
        <f t="shared" si="34"/>
        <v>2.2000000000000002</v>
      </c>
      <c r="AN514" s="33">
        <f t="shared" si="35"/>
        <v>3</v>
      </c>
      <c r="AO514" s="28" t="s">
        <v>127</v>
      </c>
      <c r="AP514" s="25" t="s">
        <v>128</v>
      </c>
      <c r="AQ514" s="28" t="s">
        <v>110</v>
      </c>
      <c r="AR514" s="28" t="s">
        <v>3510</v>
      </c>
      <c r="AS514" s="28" t="s">
        <v>2377</v>
      </c>
      <c r="AT514" s="23" t="s">
        <v>113</v>
      </c>
      <c r="AU514" s="23" t="s">
        <v>114</v>
      </c>
      <c r="AV514" s="25" t="s">
        <v>128</v>
      </c>
      <c r="AW514" s="25" t="s">
        <v>128</v>
      </c>
      <c r="AX514" s="25" t="s">
        <v>128</v>
      </c>
      <c r="AY514" s="25" t="s">
        <v>128</v>
      </c>
      <c r="AZ514" s="25" t="s">
        <v>128</v>
      </c>
      <c r="BA514" s="25" t="s">
        <v>128</v>
      </c>
      <c r="BB514" s="25" t="s">
        <v>128</v>
      </c>
      <c r="BC514" s="25" t="s">
        <v>128</v>
      </c>
      <c r="BD514" s="25" t="s">
        <v>128</v>
      </c>
      <c r="BE514" s="25" t="s">
        <v>128</v>
      </c>
      <c r="BF514" s="25" t="s">
        <v>128</v>
      </c>
      <c r="BG514" s="25" t="s">
        <v>128</v>
      </c>
      <c r="BH514" s="25" t="s">
        <v>113</v>
      </c>
      <c r="BI514" s="23" t="s">
        <v>128</v>
      </c>
      <c r="BJ514" t="s">
        <v>1331</v>
      </c>
      <c r="BK514" s="23" t="s">
        <v>1161</v>
      </c>
      <c r="BL514" s="23"/>
    </row>
    <row r="515" spans="1:64" ht="15">
      <c r="A515" s="28">
        <v>754</v>
      </c>
      <c r="B515" s="23" t="s">
        <v>1163</v>
      </c>
      <c r="C515" s="28" t="s">
        <v>1887</v>
      </c>
      <c r="D515" s="27" t="s">
        <v>1162</v>
      </c>
      <c r="E515" s="42">
        <v>3</v>
      </c>
      <c r="F515" s="25" t="s">
        <v>128</v>
      </c>
      <c r="G515" s="25" t="s">
        <v>128</v>
      </c>
      <c r="H515" s="25" t="s">
        <v>128</v>
      </c>
      <c r="I515" s="29" t="s">
        <v>2571</v>
      </c>
      <c r="J515" s="43" t="s">
        <v>10</v>
      </c>
      <c r="K515" s="23" t="s">
        <v>22</v>
      </c>
      <c r="L515" s="29">
        <v>99.78</v>
      </c>
      <c r="M515" s="29">
        <v>99.888000000000005</v>
      </c>
      <c r="N515" s="29">
        <v>4.454372313755087</v>
      </c>
      <c r="O515" s="30">
        <v>3.55</v>
      </c>
      <c r="P515" s="27" t="s">
        <v>106</v>
      </c>
      <c r="Q515" s="31">
        <v>2</v>
      </c>
      <c r="R515" s="25" t="s">
        <v>3020</v>
      </c>
      <c r="S515" s="25" t="s">
        <v>128</v>
      </c>
      <c r="T515" s="25" t="s">
        <v>4374</v>
      </c>
      <c r="U515" s="25" t="s">
        <v>128</v>
      </c>
      <c r="V515" s="23" t="s">
        <v>8</v>
      </c>
      <c r="W515" s="23" t="s">
        <v>8</v>
      </c>
      <c r="X515" s="23" t="s">
        <v>1228</v>
      </c>
      <c r="Y515" s="23" t="s">
        <v>1301</v>
      </c>
      <c r="Z515" s="23" t="s">
        <v>113</v>
      </c>
      <c r="AA515" s="23" t="s">
        <v>107</v>
      </c>
      <c r="AB515" s="23" t="s">
        <v>3020</v>
      </c>
      <c r="AC515" s="25">
        <v>0.11506849315068493</v>
      </c>
      <c r="AD515" s="32">
        <v>200000000</v>
      </c>
      <c r="AE515" s="33">
        <f>VLOOKUP(J515,Library!A:B,2,0)</f>
        <v>1</v>
      </c>
      <c r="AF515" s="33">
        <f>VLOOKUP(J515,Library!A:G,7,0)</f>
        <v>3</v>
      </c>
      <c r="AG515" s="28" t="str">
        <f>VLOOKUP(V515,Library!W:X,2,0)</f>
        <v>N/A</v>
      </c>
      <c r="AH515" s="28" t="str">
        <f>VLOOKUP(W515,Library!Y:Z,2,0)</f>
        <v>N/A</v>
      </c>
      <c r="AI515" s="28">
        <f>VLOOKUP(X515,Library!AA:AB,2,0)</f>
        <v>4</v>
      </c>
      <c r="AJ515" s="33">
        <f>IF(MAX(AG515,AH515,AI515)=0,VLOOKUP(I515,Library!$J:$P,7,0),MAX(AG515,AH515,AI515))</f>
        <v>4</v>
      </c>
      <c r="AK515" s="33">
        <f t="shared" si="33"/>
        <v>2</v>
      </c>
      <c r="AL515" s="33">
        <f>VLOOKUP(AA515,Library!T:U,2,0)</f>
        <v>1</v>
      </c>
      <c r="AM515" s="34">
        <f t="shared" si="34"/>
        <v>2.35</v>
      </c>
      <c r="AN515" s="33">
        <f t="shared" si="35"/>
        <v>3</v>
      </c>
      <c r="AO515" s="28" t="s">
        <v>127</v>
      </c>
      <c r="AP515" s="25" t="s">
        <v>128</v>
      </c>
      <c r="AQ515" s="28" t="s">
        <v>3512</v>
      </c>
      <c r="AR515" s="28" t="s">
        <v>113</v>
      </c>
      <c r="AS515" s="28" t="s">
        <v>4465</v>
      </c>
      <c r="AT515" s="23" t="s">
        <v>113</v>
      </c>
      <c r="AU515" s="23" t="s">
        <v>114</v>
      </c>
      <c r="AV515" s="25" t="s">
        <v>128</v>
      </c>
      <c r="AW515" s="25" t="s">
        <v>128</v>
      </c>
      <c r="AX515" s="25" t="s">
        <v>128</v>
      </c>
      <c r="AY515" s="25" t="s">
        <v>128</v>
      </c>
      <c r="AZ515" s="25" t="s">
        <v>128</v>
      </c>
      <c r="BA515" s="25" t="s">
        <v>128</v>
      </c>
      <c r="BB515" s="25" t="s">
        <v>128</v>
      </c>
      <c r="BC515" s="25" t="s">
        <v>128</v>
      </c>
      <c r="BD515" s="25" t="s">
        <v>128</v>
      </c>
      <c r="BE515" s="25" t="s">
        <v>128</v>
      </c>
      <c r="BF515" s="25" t="s">
        <v>128</v>
      </c>
      <c r="BG515" s="25" t="s">
        <v>128</v>
      </c>
      <c r="BH515" s="25" t="s">
        <v>113</v>
      </c>
      <c r="BI515" s="23" t="s">
        <v>128</v>
      </c>
      <c r="BJ515" t="s">
        <v>1348</v>
      </c>
      <c r="BK515" s="23" t="s">
        <v>1163</v>
      </c>
      <c r="BL515" s="23"/>
    </row>
    <row r="516" spans="1:64" ht="15">
      <c r="A516" s="28">
        <v>755</v>
      </c>
      <c r="B516" s="23" t="s">
        <v>1164</v>
      </c>
      <c r="C516" s="28" t="s">
        <v>1888</v>
      </c>
      <c r="D516" s="27" t="s">
        <v>1165</v>
      </c>
      <c r="E516" s="42">
        <v>2</v>
      </c>
      <c r="F516" s="25" t="s">
        <v>128</v>
      </c>
      <c r="G516" s="25" t="s">
        <v>128</v>
      </c>
      <c r="H516" s="25" t="s">
        <v>128</v>
      </c>
      <c r="I516" s="29" t="s">
        <v>2572</v>
      </c>
      <c r="J516" s="43" t="s">
        <v>4252</v>
      </c>
      <c r="K516" s="27" t="s">
        <v>4246</v>
      </c>
      <c r="L516" s="29">
        <v>94.7109375</v>
      </c>
      <c r="M516" s="29">
        <v>94.74609375</v>
      </c>
      <c r="N516" s="29">
        <v>3.4981134640636378</v>
      </c>
      <c r="O516" s="30">
        <v>0.625</v>
      </c>
      <c r="P516" s="27" t="s">
        <v>106</v>
      </c>
      <c r="Q516" s="31">
        <v>2</v>
      </c>
      <c r="R516" s="25" t="s">
        <v>2847</v>
      </c>
      <c r="S516" s="25" t="s">
        <v>128</v>
      </c>
      <c r="T516" s="25" t="s">
        <v>4374</v>
      </c>
      <c r="U516" s="25" t="s">
        <v>128</v>
      </c>
      <c r="V516" s="23" t="s">
        <v>8</v>
      </c>
      <c r="W516" s="23" t="s">
        <v>1198</v>
      </c>
      <c r="X516" s="23" t="s">
        <v>1378</v>
      </c>
      <c r="Y516" s="23" t="s">
        <v>1315</v>
      </c>
      <c r="Z516" s="23" t="s">
        <v>113</v>
      </c>
      <c r="AA516" s="23" t="s">
        <v>107</v>
      </c>
      <c r="AB516" s="23" t="s">
        <v>3021</v>
      </c>
      <c r="AC516" s="25">
        <v>1.9095890410958904</v>
      </c>
      <c r="AD516" s="32">
        <v>67977000000</v>
      </c>
      <c r="AE516" s="33">
        <f>VLOOKUP(J516,Library!A:B,2,0)</f>
        <v>1</v>
      </c>
      <c r="AF516" s="33">
        <f>VLOOKUP(J516,Library!A:G,7,0)</f>
        <v>3</v>
      </c>
      <c r="AG516" s="28" t="str">
        <f>VLOOKUP(V516,Library!W:X,2,0)</f>
        <v>N/A</v>
      </c>
      <c r="AH516" s="28">
        <f>VLOOKUP(W516,Library!Y:Z,2,0)</f>
        <v>2</v>
      </c>
      <c r="AI516" s="28">
        <f>VLOOKUP(X516,Library!AA:AB,2,0)</f>
        <v>2</v>
      </c>
      <c r="AJ516" s="33">
        <f>IF(MAX(AG516,AH516,AI516)=0,VLOOKUP(I516,Library!$J:$P,7,0),MAX(AG516,AH516,AI516))</f>
        <v>2</v>
      </c>
      <c r="AK516" s="33">
        <f t="shared" si="33"/>
        <v>3</v>
      </c>
      <c r="AL516" s="33">
        <f>VLOOKUP(AA516,Library!T:U,2,0)</f>
        <v>1</v>
      </c>
      <c r="AM516" s="34">
        <f t="shared" si="34"/>
        <v>1.9500000000000002</v>
      </c>
      <c r="AN516" s="33">
        <f t="shared" si="35"/>
        <v>2</v>
      </c>
      <c r="AO516" s="28" t="s">
        <v>3513</v>
      </c>
      <c r="AP516" s="25" t="s">
        <v>128</v>
      </c>
      <c r="AQ516" s="28" t="s">
        <v>3514</v>
      </c>
      <c r="AR516" s="28" t="s">
        <v>3515</v>
      </c>
      <c r="AS516" s="28" t="s">
        <v>2155</v>
      </c>
      <c r="AT516" s="23" t="s">
        <v>113</v>
      </c>
      <c r="AU516" s="23" t="s">
        <v>3516</v>
      </c>
      <c r="AV516" s="25" t="s">
        <v>113</v>
      </c>
      <c r="AW516" s="25" t="s">
        <v>128</v>
      </c>
      <c r="AX516" s="25" t="s">
        <v>128</v>
      </c>
      <c r="AY516" s="25" t="s">
        <v>3599</v>
      </c>
      <c r="AZ516" s="25" t="s">
        <v>113</v>
      </c>
      <c r="BA516" s="25" t="s">
        <v>128</v>
      </c>
      <c r="BB516" s="25" t="s">
        <v>128</v>
      </c>
      <c r="BC516" s="25" t="s">
        <v>128</v>
      </c>
      <c r="BD516" s="25" t="s">
        <v>128</v>
      </c>
      <c r="BE516" s="25" t="s">
        <v>128</v>
      </c>
      <c r="BF516" s="25" t="s">
        <v>128</v>
      </c>
      <c r="BG516" s="25" t="s">
        <v>128</v>
      </c>
      <c r="BH516" s="25" t="s">
        <v>3599</v>
      </c>
      <c r="BI516" s="23" t="s">
        <v>128</v>
      </c>
      <c r="BJ516" t="s">
        <v>1345</v>
      </c>
      <c r="BK516" s="23" t="s">
        <v>1164</v>
      </c>
      <c r="BL516" s="23"/>
    </row>
    <row r="517" spans="1:64" ht="15">
      <c r="A517" s="28">
        <v>756</v>
      </c>
      <c r="B517" s="23" t="s">
        <v>1166</v>
      </c>
      <c r="C517" s="28" t="s">
        <v>1889</v>
      </c>
      <c r="D517" s="27" t="s">
        <v>1165</v>
      </c>
      <c r="E517" s="42">
        <v>2</v>
      </c>
      <c r="F517" s="25" t="s">
        <v>128</v>
      </c>
      <c r="G517" s="25" t="s">
        <v>128</v>
      </c>
      <c r="H517" s="25" t="s">
        <v>128</v>
      </c>
      <c r="I517" s="29" t="s">
        <v>2572</v>
      </c>
      <c r="J517" s="43" t="s">
        <v>4252</v>
      </c>
      <c r="K517" s="27" t="s">
        <v>4246</v>
      </c>
      <c r="L517" s="29">
        <v>87.4921875</v>
      </c>
      <c r="M517" s="29">
        <v>87.546875</v>
      </c>
      <c r="N517" s="29">
        <v>3.7449586999999998</v>
      </c>
      <c r="O517" s="30">
        <v>0.875</v>
      </c>
      <c r="P517" s="27" t="s">
        <v>106</v>
      </c>
      <c r="Q517" s="31">
        <v>2</v>
      </c>
      <c r="R517" s="25" t="s">
        <v>4408</v>
      </c>
      <c r="S517" s="25" t="s">
        <v>128</v>
      </c>
      <c r="T517" s="25" t="s">
        <v>4374</v>
      </c>
      <c r="U517" s="25" t="s">
        <v>128</v>
      </c>
      <c r="V517" s="23" t="s">
        <v>8</v>
      </c>
      <c r="W517" s="23" t="s">
        <v>1198</v>
      </c>
      <c r="X517" s="23" t="s">
        <v>1378</v>
      </c>
      <c r="Y517" s="23" t="s">
        <v>1315</v>
      </c>
      <c r="Z517" s="23" t="s">
        <v>113</v>
      </c>
      <c r="AA517" s="23" t="s">
        <v>107</v>
      </c>
      <c r="AB517" s="23" t="s">
        <v>3022</v>
      </c>
      <c r="AC517" s="25">
        <v>4.7863013698630139</v>
      </c>
      <c r="AD517" s="32">
        <v>133681000000</v>
      </c>
      <c r="AE517" s="33">
        <f>VLOOKUP(J517,Library!A:B,2,0)</f>
        <v>1</v>
      </c>
      <c r="AF517" s="33">
        <f>VLOOKUP(J517,Library!A:G,7,0)</f>
        <v>3</v>
      </c>
      <c r="AG517" s="28" t="str">
        <f>VLOOKUP(V517,Library!W:X,2,0)</f>
        <v>N/A</v>
      </c>
      <c r="AH517" s="28">
        <f>VLOOKUP(W517,Library!Y:Z,2,0)</f>
        <v>2</v>
      </c>
      <c r="AI517" s="28">
        <f>VLOOKUP(X517,Library!AA:AB,2,0)</f>
        <v>2</v>
      </c>
      <c r="AJ517" s="33">
        <f>IF(MAX(AG517,AH517,AI517)=0,VLOOKUP(I517,Library!$J:$P,7,0),MAX(AG517,AH517,AI517))</f>
        <v>2</v>
      </c>
      <c r="AK517" s="33">
        <f t="shared" si="33"/>
        <v>3</v>
      </c>
      <c r="AL517" s="33">
        <f>VLOOKUP(AA517,Library!T:U,2,0)</f>
        <v>1</v>
      </c>
      <c r="AM517" s="34">
        <f t="shared" si="34"/>
        <v>1.9500000000000002</v>
      </c>
      <c r="AN517" s="33">
        <f t="shared" si="35"/>
        <v>2</v>
      </c>
      <c r="AO517" s="28" t="s">
        <v>3517</v>
      </c>
      <c r="AP517" s="25" t="s">
        <v>128</v>
      </c>
      <c r="AQ517" s="28" t="s">
        <v>3514</v>
      </c>
      <c r="AR517" s="28" t="s">
        <v>3515</v>
      </c>
      <c r="AS517" s="28" t="s">
        <v>2155</v>
      </c>
      <c r="AT517" s="23" t="s">
        <v>113</v>
      </c>
      <c r="AU517" s="23" t="s">
        <v>3516</v>
      </c>
      <c r="AV517" s="25" t="s">
        <v>113</v>
      </c>
      <c r="AW517" s="25" t="s">
        <v>128</v>
      </c>
      <c r="AX517" s="25" t="s">
        <v>128</v>
      </c>
      <c r="AY517" s="25" t="s">
        <v>3599</v>
      </c>
      <c r="AZ517" s="25" t="s">
        <v>113</v>
      </c>
      <c r="BA517" s="25" t="s">
        <v>128</v>
      </c>
      <c r="BB517" s="25" t="s">
        <v>128</v>
      </c>
      <c r="BC517" s="25" t="s">
        <v>128</v>
      </c>
      <c r="BD517" s="25" t="s">
        <v>128</v>
      </c>
      <c r="BE517" s="25" t="s">
        <v>128</v>
      </c>
      <c r="BF517" s="25" t="s">
        <v>128</v>
      </c>
      <c r="BG517" s="25" t="s">
        <v>128</v>
      </c>
      <c r="BH517" s="25" t="s">
        <v>3599</v>
      </c>
      <c r="BI517" s="23" t="s">
        <v>128</v>
      </c>
      <c r="BJ517" t="s">
        <v>1345</v>
      </c>
      <c r="BK517" s="23" t="s">
        <v>1166</v>
      </c>
      <c r="BL517" s="23"/>
    </row>
    <row r="518" spans="1:64" ht="15">
      <c r="A518" s="28">
        <v>757</v>
      </c>
      <c r="B518" s="23" t="s">
        <v>1167</v>
      </c>
      <c r="C518" s="28" t="s">
        <v>1890</v>
      </c>
      <c r="D518" s="27" t="s">
        <v>1165</v>
      </c>
      <c r="E518" s="42">
        <v>2</v>
      </c>
      <c r="F518" s="25" t="s">
        <v>128</v>
      </c>
      <c r="G518" s="25" t="s">
        <v>128</v>
      </c>
      <c r="H518" s="25" t="s">
        <v>128</v>
      </c>
      <c r="I518" s="29" t="s">
        <v>2572</v>
      </c>
      <c r="J518" s="43" t="s">
        <v>4252</v>
      </c>
      <c r="K518" s="27" t="s">
        <v>4246</v>
      </c>
      <c r="L518" s="29">
        <v>93.375</v>
      </c>
      <c r="M518" s="29">
        <v>93.4375</v>
      </c>
      <c r="N518" s="29">
        <v>3.6232748058744955</v>
      </c>
      <c r="O518" s="30">
        <v>1.75</v>
      </c>
      <c r="P518" s="27" t="s">
        <v>106</v>
      </c>
      <c r="Q518" s="31">
        <v>2</v>
      </c>
      <c r="R518" s="25" t="s">
        <v>4408</v>
      </c>
      <c r="S518" s="25" t="s">
        <v>128</v>
      </c>
      <c r="T518" s="25" t="s">
        <v>4374</v>
      </c>
      <c r="U518" s="25" t="s">
        <v>128</v>
      </c>
      <c r="V518" s="23" t="s">
        <v>8</v>
      </c>
      <c r="W518" s="23" t="s">
        <v>1198</v>
      </c>
      <c r="X518" s="23" t="s">
        <v>1378</v>
      </c>
      <c r="Y518" s="23" t="s">
        <v>1315</v>
      </c>
      <c r="Z518" s="23" t="s">
        <v>113</v>
      </c>
      <c r="AA518" s="23" t="s">
        <v>107</v>
      </c>
      <c r="AB518" s="23" t="s">
        <v>3023</v>
      </c>
      <c r="AC518" s="25">
        <v>3.7863013698630139</v>
      </c>
      <c r="AD518" s="32">
        <v>88553000000</v>
      </c>
      <c r="AE518" s="33">
        <f>VLOOKUP(J518,Library!A:B,2,0)</f>
        <v>1</v>
      </c>
      <c r="AF518" s="33">
        <f>VLOOKUP(J518,Library!A:G,7,0)</f>
        <v>3</v>
      </c>
      <c r="AG518" s="28" t="str">
        <f>VLOOKUP(V518,Library!W:X,2,0)</f>
        <v>N/A</v>
      </c>
      <c r="AH518" s="28">
        <f>VLOOKUP(W518,Library!Y:Z,2,0)</f>
        <v>2</v>
      </c>
      <c r="AI518" s="28">
        <f>VLOOKUP(X518,Library!AA:AB,2,0)</f>
        <v>2</v>
      </c>
      <c r="AJ518" s="33">
        <f>IF(MAX(AG518,AH518,AI518)=0,VLOOKUP(I518,Library!$J:$P,7,0),MAX(AG518,AH518,AI518))</f>
        <v>2</v>
      </c>
      <c r="AK518" s="33">
        <f t="shared" si="33"/>
        <v>3</v>
      </c>
      <c r="AL518" s="33">
        <f>VLOOKUP(AA518,Library!T:U,2,0)</f>
        <v>1</v>
      </c>
      <c r="AM518" s="34">
        <f t="shared" si="34"/>
        <v>1.9500000000000002</v>
      </c>
      <c r="AN518" s="33">
        <f t="shared" si="35"/>
        <v>2</v>
      </c>
      <c r="AO518" s="28" t="s">
        <v>3483</v>
      </c>
      <c r="AP518" s="25" t="s">
        <v>128</v>
      </c>
      <c r="AQ518" s="28" t="s">
        <v>3514</v>
      </c>
      <c r="AR518" s="28" t="s">
        <v>3515</v>
      </c>
      <c r="AS518" s="28" t="s">
        <v>2155</v>
      </c>
      <c r="AT518" s="23" t="s">
        <v>113</v>
      </c>
      <c r="AU518" s="23" t="s">
        <v>3516</v>
      </c>
      <c r="AV518" s="25" t="s">
        <v>113</v>
      </c>
      <c r="AW518" s="25" t="s">
        <v>128</v>
      </c>
      <c r="AX518" s="25" t="s">
        <v>128</v>
      </c>
      <c r="AY518" s="25" t="s">
        <v>3599</v>
      </c>
      <c r="AZ518" s="25" t="s">
        <v>113</v>
      </c>
      <c r="BA518" s="25" t="s">
        <v>128</v>
      </c>
      <c r="BB518" s="25" t="s">
        <v>128</v>
      </c>
      <c r="BC518" s="25" t="s">
        <v>128</v>
      </c>
      <c r="BD518" s="25" t="s">
        <v>128</v>
      </c>
      <c r="BE518" s="25" t="s">
        <v>128</v>
      </c>
      <c r="BF518" s="25" t="s">
        <v>128</v>
      </c>
      <c r="BG518" s="25" t="s">
        <v>128</v>
      </c>
      <c r="BH518" s="25" t="s">
        <v>3599</v>
      </c>
      <c r="BI518" s="23" t="s">
        <v>128</v>
      </c>
      <c r="BJ518" t="s">
        <v>1345</v>
      </c>
      <c r="BK518" s="23" t="s">
        <v>1167</v>
      </c>
      <c r="BL518" s="23"/>
    </row>
    <row r="519" spans="1:64" ht="15">
      <c r="A519" s="28">
        <v>759</v>
      </c>
      <c r="B519" s="23" t="s">
        <v>1168</v>
      </c>
      <c r="C519" s="28" t="s">
        <v>1891</v>
      </c>
      <c r="D519" s="27" t="s">
        <v>1165</v>
      </c>
      <c r="E519" s="42">
        <v>2</v>
      </c>
      <c r="F519" s="25" t="s">
        <v>128</v>
      </c>
      <c r="G519" s="25" t="s">
        <v>128</v>
      </c>
      <c r="H519" s="25" t="s">
        <v>128</v>
      </c>
      <c r="I519" s="29" t="s">
        <v>2572</v>
      </c>
      <c r="J519" s="43" t="s">
        <v>4252</v>
      </c>
      <c r="K519" s="27" t="s">
        <v>4246</v>
      </c>
      <c r="L519" s="29">
        <v>98.38671875</v>
      </c>
      <c r="M519" s="29">
        <v>98.44140625</v>
      </c>
      <c r="N519" s="29">
        <v>3.5114086248520726</v>
      </c>
      <c r="O519" s="30">
        <v>1.75</v>
      </c>
      <c r="P519" s="27" t="s">
        <v>106</v>
      </c>
      <c r="Q519" s="31">
        <v>2</v>
      </c>
      <c r="R519" s="25" t="s">
        <v>2847</v>
      </c>
      <c r="S519" s="25" t="s">
        <v>128</v>
      </c>
      <c r="T519" s="25" t="s">
        <v>4374</v>
      </c>
      <c r="U519" s="25" t="s">
        <v>128</v>
      </c>
      <c r="V519" s="23" t="s">
        <v>8</v>
      </c>
      <c r="W519" s="23" t="s">
        <v>1198</v>
      </c>
      <c r="X519" s="23" t="s">
        <v>1378</v>
      </c>
      <c r="Y519" s="23" t="s">
        <v>1315</v>
      </c>
      <c r="Z519" s="23" t="s">
        <v>113</v>
      </c>
      <c r="AA519" s="23" t="s">
        <v>107</v>
      </c>
      <c r="AB519" s="23" t="s">
        <v>3024</v>
      </c>
      <c r="AC519" s="25">
        <v>0.90958904109589045</v>
      </c>
      <c r="AD519" s="32">
        <v>35012000000</v>
      </c>
      <c r="AE519" s="33">
        <f>VLOOKUP(J519,Library!A:B,2,0)</f>
        <v>1</v>
      </c>
      <c r="AF519" s="33">
        <f>VLOOKUP(J519,Library!A:G,7,0)</f>
        <v>3</v>
      </c>
      <c r="AG519" s="28" t="str">
        <f>VLOOKUP(V519,Library!W:X,2,0)</f>
        <v>N/A</v>
      </c>
      <c r="AH519" s="28">
        <f>VLOOKUP(W519,Library!Y:Z,2,0)</f>
        <v>2</v>
      </c>
      <c r="AI519" s="28">
        <f>VLOOKUP(X519,Library!AA:AB,2,0)</f>
        <v>2</v>
      </c>
      <c r="AJ519" s="33">
        <f>IF(MAX(AG519,AH519,AI519)=0,VLOOKUP(I519,Library!$J:$P,7,0),MAX(AG519,AH519,AI519))</f>
        <v>2</v>
      </c>
      <c r="AK519" s="33">
        <f t="shared" si="33"/>
        <v>2</v>
      </c>
      <c r="AL519" s="33">
        <f>VLOOKUP(AA519,Library!T:U,2,0)</f>
        <v>1</v>
      </c>
      <c r="AM519" s="34">
        <f t="shared" si="34"/>
        <v>1.85</v>
      </c>
      <c r="AN519" s="33">
        <f t="shared" si="35"/>
        <v>2</v>
      </c>
      <c r="AO519" s="28" t="s">
        <v>3513</v>
      </c>
      <c r="AP519" s="25" t="s">
        <v>128</v>
      </c>
      <c r="AQ519" s="28" t="s">
        <v>3514</v>
      </c>
      <c r="AR519" s="28" t="s">
        <v>3515</v>
      </c>
      <c r="AS519" s="28" t="s">
        <v>2155</v>
      </c>
      <c r="AT519" s="23" t="s">
        <v>113</v>
      </c>
      <c r="AU519" s="23" t="s">
        <v>3516</v>
      </c>
      <c r="AV519" s="25" t="s">
        <v>113</v>
      </c>
      <c r="AW519" s="25" t="s">
        <v>128</v>
      </c>
      <c r="AX519" s="25" t="s">
        <v>128</v>
      </c>
      <c r="AY519" s="25" t="s">
        <v>3599</v>
      </c>
      <c r="AZ519" s="25" t="s">
        <v>113</v>
      </c>
      <c r="BA519" s="25" t="s">
        <v>128</v>
      </c>
      <c r="BB519" s="25" t="s">
        <v>128</v>
      </c>
      <c r="BC519" s="25" t="s">
        <v>128</v>
      </c>
      <c r="BD519" s="25" t="s">
        <v>128</v>
      </c>
      <c r="BE519" s="25" t="s">
        <v>128</v>
      </c>
      <c r="BF519" s="25" t="s">
        <v>128</v>
      </c>
      <c r="BG519" s="25" t="s">
        <v>128</v>
      </c>
      <c r="BH519" s="25" t="s">
        <v>3599</v>
      </c>
      <c r="BI519" s="23" t="s">
        <v>128</v>
      </c>
      <c r="BJ519" t="s">
        <v>1345</v>
      </c>
      <c r="BK519" s="23" t="s">
        <v>1168</v>
      </c>
      <c r="BL519" s="23"/>
    </row>
    <row r="520" spans="1:64" ht="15">
      <c r="A520" s="28">
        <v>760</v>
      </c>
      <c r="B520" s="23" t="s">
        <v>1169</v>
      </c>
      <c r="C520" s="28" t="s">
        <v>1892</v>
      </c>
      <c r="D520" s="27" t="s">
        <v>1165</v>
      </c>
      <c r="E520" s="42">
        <v>2</v>
      </c>
      <c r="F520" s="25" t="s">
        <v>128</v>
      </c>
      <c r="G520" s="25" t="s">
        <v>128</v>
      </c>
      <c r="H520" s="25" t="s">
        <v>128</v>
      </c>
      <c r="I520" s="29" t="s">
        <v>2572</v>
      </c>
      <c r="J520" s="43" t="s">
        <v>4252</v>
      </c>
      <c r="K520" s="27" t="s">
        <v>4246</v>
      </c>
      <c r="L520" s="29">
        <v>93.96875</v>
      </c>
      <c r="M520" s="29">
        <v>94.015625</v>
      </c>
      <c r="N520" s="29">
        <v>3.5605606028209946</v>
      </c>
      <c r="O520" s="30">
        <v>1.375</v>
      </c>
      <c r="P520" s="27" t="s">
        <v>106</v>
      </c>
      <c r="Q520" s="31">
        <v>2</v>
      </c>
      <c r="R520" s="25" t="s">
        <v>2847</v>
      </c>
      <c r="S520" s="25" t="s">
        <v>128</v>
      </c>
      <c r="T520" s="25" t="s">
        <v>4374</v>
      </c>
      <c r="U520" s="25" t="s">
        <v>128</v>
      </c>
      <c r="V520" s="23" t="s">
        <v>8</v>
      </c>
      <c r="W520" s="23" t="s">
        <v>1198</v>
      </c>
      <c r="X520" s="23" t="s">
        <v>1378</v>
      </c>
      <c r="Y520" s="23" t="s">
        <v>1315</v>
      </c>
      <c r="Z520" s="23" t="s">
        <v>113</v>
      </c>
      <c r="AA520" s="23" t="s">
        <v>107</v>
      </c>
      <c r="AB520" s="23" t="s">
        <v>3025</v>
      </c>
      <c r="AC520" s="25">
        <v>2.9123287671232876</v>
      </c>
      <c r="AD520" s="32">
        <v>63608000000</v>
      </c>
      <c r="AE520" s="33">
        <f>VLOOKUP(J520,Library!A:B,2,0)</f>
        <v>1</v>
      </c>
      <c r="AF520" s="33">
        <f>VLOOKUP(J520,Library!A:G,7,0)</f>
        <v>3</v>
      </c>
      <c r="AG520" s="28" t="str">
        <f>VLOOKUP(V520,Library!W:X,2,0)</f>
        <v>N/A</v>
      </c>
      <c r="AH520" s="28">
        <f>VLOOKUP(W520,Library!Y:Z,2,0)</f>
        <v>2</v>
      </c>
      <c r="AI520" s="28">
        <f>VLOOKUP(X520,Library!AA:AB,2,0)</f>
        <v>2</v>
      </c>
      <c r="AJ520" s="33">
        <f>IF(MAX(AG520,AH520,AI520)=0,VLOOKUP(I520,Library!$J:$P,7,0),MAX(AG520,AH520,AI520))</f>
        <v>2</v>
      </c>
      <c r="AK520" s="33">
        <f t="shared" si="33"/>
        <v>3</v>
      </c>
      <c r="AL520" s="33">
        <f>VLOOKUP(AA520,Library!T:U,2,0)</f>
        <v>1</v>
      </c>
      <c r="AM520" s="34">
        <f t="shared" si="34"/>
        <v>1.9500000000000002</v>
      </c>
      <c r="AN520" s="33">
        <f t="shared" si="35"/>
        <v>2</v>
      </c>
      <c r="AO520" s="28" t="s">
        <v>578</v>
      </c>
      <c r="AP520" s="25" t="s">
        <v>128</v>
      </c>
      <c r="AQ520" s="28" t="s">
        <v>3514</v>
      </c>
      <c r="AR520" s="28" t="s">
        <v>3515</v>
      </c>
      <c r="AS520" s="28" t="s">
        <v>2155</v>
      </c>
      <c r="AT520" s="23" t="s">
        <v>113</v>
      </c>
      <c r="AU520" s="23" t="s">
        <v>3516</v>
      </c>
      <c r="AV520" s="25" t="s">
        <v>113</v>
      </c>
      <c r="AW520" s="25" t="s">
        <v>128</v>
      </c>
      <c r="AX520" s="25" t="s">
        <v>128</v>
      </c>
      <c r="AY520" s="25" t="s">
        <v>3599</v>
      </c>
      <c r="AZ520" s="25" t="s">
        <v>113</v>
      </c>
      <c r="BA520" s="25" t="s">
        <v>128</v>
      </c>
      <c r="BB520" s="25" t="s">
        <v>128</v>
      </c>
      <c r="BC520" s="25" t="s">
        <v>128</v>
      </c>
      <c r="BD520" s="25" t="s">
        <v>128</v>
      </c>
      <c r="BE520" s="25" t="s">
        <v>128</v>
      </c>
      <c r="BF520" s="25" t="s">
        <v>128</v>
      </c>
      <c r="BG520" s="25" t="s">
        <v>128</v>
      </c>
      <c r="BH520" s="25" t="s">
        <v>3599</v>
      </c>
      <c r="BI520" s="23" t="s">
        <v>128</v>
      </c>
      <c r="BJ520" t="s">
        <v>1345</v>
      </c>
      <c r="BK520" s="23" t="s">
        <v>1169</v>
      </c>
      <c r="BL520" s="23"/>
    </row>
    <row r="521" spans="1:64" ht="15">
      <c r="A521" s="28">
        <v>761</v>
      </c>
      <c r="B521" s="23" t="s">
        <v>1170</v>
      </c>
      <c r="C521" s="28" t="s">
        <v>1893</v>
      </c>
      <c r="D521" s="27" t="s">
        <v>1165</v>
      </c>
      <c r="E521" s="42">
        <v>3</v>
      </c>
      <c r="F521" s="25" t="s">
        <v>128</v>
      </c>
      <c r="G521" s="25" t="s">
        <v>128</v>
      </c>
      <c r="H521" s="25" t="s">
        <v>128</v>
      </c>
      <c r="I521" s="29" t="s">
        <v>2572</v>
      </c>
      <c r="J521" s="43" t="s">
        <v>4252</v>
      </c>
      <c r="K521" s="27" t="s">
        <v>4246</v>
      </c>
      <c r="L521" s="29">
        <v>58.828125</v>
      </c>
      <c r="M521" s="29">
        <v>58.953125</v>
      </c>
      <c r="N521" s="29">
        <v>4.9351726999999999</v>
      </c>
      <c r="O521" s="30">
        <v>2</v>
      </c>
      <c r="P521" s="27" t="s">
        <v>106</v>
      </c>
      <c r="Q521" s="31">
        <v>2</v>
      </c>
      <c r="R521" s="25" t="s">
        <v>2975</v>
      </c>
      <c r="S521" s="25" t="s">
        <v>128</v>
      </c>
      <c r="T521" s="25" t="s">
        <v>4374</v>
      </c>
      <c r="U521" s="25" t="s">
        <v>128</v>
      </c>
      <c r="V521" s="23" t="s">
        <v>8</v>
      </c>
      <c r="W521" s="23" t="s">
        <v>1198</v>
      </c>
      <c r="X521" s="23" t="s">
        <v>1378</v>
      </c>
      <c r="Y521" s="23" t="s">
        <v>1315</v>
      </c>
      <c r="Z521" s="23" t="s">
        <v>113</v>
      </c>
      <c r="AA521" s="23" t="s">
        <v>107</v>
      </c>
      <c r="AB521" s="23" t="s">
        <v>3026</v>
      </c>
      <c r="AC521" s="25">
        <v>24.052054794520547</v>
      </c>
      <c r="AD521" s="32">
        <v>60521000000</v>
      </c>
      <c r="AE521" s="33">
        <f>VLOOKUP(J521,Library!A:B,2,0)</f>
        <v>1</v>
      </c>
      <c r="AF521" s="33">
        <f>VLOOKUP(J521,Library!A:G,7,0)</f>
        <v>3</v>
      </c>
      <c r="AG521" s="28" t="str">
        <f>VLOOKUP(V521,Library!W:X,2,0)</f>
        <v>N/A</v>
      </c>
      <c r="AH521" s="28">
        <f>VLOOKUP(W521,Library!Y:Z,2,0)</f>
        <v>2</v>
      </c>
      <c r="AI521" s="28">
        <f>VLOOKUP(X521,Library!AA:AB,2,0)</f>
        <v>2</v>
      </c>
      <c r="AJ521" s="33">
        <f>IF(MAX(AG521,AH521,AI521)=0,VLOOKUP(I521,Library!$J:$P,7,0),MAX(AG521,AH521,AI521))</f>
        <v>2</v>
      </c>
      <c r="AK521" s="33">
        <f t="shared" si="33"/>
        <v>5</v>
      </c>
      <c r="AL521" s="33">
        <f>VLOOKUP(AA521,Library!T:U,2,0)</f>
        <v>1</v>
      </c>
      <c r="AM521" s="34">
        <f t="shared" si="34"/>
        <v>2.15</v>
      </c>
      <c r="AN521" s="33">
        <f t="shared" si="35"/>
        <v>3</v>
      </c>
      <c r="AO521" s="28" t="s">
        <v>3513</v>
      </c>
      <c r="AP521" s="25" t="s">
        <v>128</v>
      </c>
      <c r="AQ521" s="28" t="s">
        <v>3514</v>
      </c>
      <c r="AR521" s="28" t="s">
        <v>3515</v>
      </c>
      <c r="AS521" s="28" t="s">
        <v>2155</v>
      </c>
      <c r="AT521" s="23" t="s">
        <v>113</v>
      </c>
      <c r="AU521" s="23" t="s">
        <v>3516</v>
      </c>
      <c r="AV521" s="25" t="s">
        <v>113</v>
      </c>
      <c r="AW521" s="25" t="s">
        <v>128</v>
      </c>
      <c r="AX521" s="25" t="s">
        <v>128</v>
      </c>
      <c r="AY521" s="25" t="s">
        <v>3599</v>
      </c>
      <c r="AZ521" s="25" t="s">
        <v>113</v>
      </c>
      <c r="BA521" s="25" t="s">
        <v>128</v>
      </c>
      <c r="BB521" s="25" t="s">
        <v>128</v>
      </c>
      <c r="BC521" s="25" t="s">
        <v>128</v>
      </c>
      <c r="BD521" s="25" t="s">
        <v>128</v>
      </c>
      <c r="BE521" s="25" t="s">
        <v>128</v>
      </c>
      <c r="BF521" s="25" t="s">
        <v>128</v>
      </c>
      <c r="BG521" s="25" t="s">
        <v>128</v>
      </c>
      <c r="BH521" s="25" t="s">
        <v>3599</v>
      </c>
      <c r="BI521" s="23" t="s">
        <v>128</v>
      </c>
      <c r="BJ521" t="s">
        <v>1345</v>
      </c>
      <c r="BK521" s="23" t="s">
        <v>1170</v>
      </c>
      <c r="BL521" s="23"/>
    </row>
    <row r="522" spans="1:64" ht="15">
      <c r="A522" s="28">
        <v>763</v>
      </c>
      <c r="B522" s="23" t="s">
        <v>1171</v>
      </c>
      <c r="C522" s="28" t="s">
        <v>1894</v>
      </c>
      <c r="D522" s="27" t="s">
        <v>1165</v>
      </c>
      <c r="E522" s="42">
        <v>3</v>
      </c>
      <c r="F522" s="25" t="s">
        <v>128</v>
      </c>
      <c r="G522" s="25" t="s">
        <v>128</v>
      </c>
      <c r="H522" s="25" t="s">
        <v>128</v>
      </c>
      <c r="I522" s="29" t="s">
        <v>2572</v>
      </c>
      <c r="J522" s="43" t="s">
        <v>4252</v>
      </c>
      <c r="K522" s="27" t="s">
        <v>4246</v>
      </c>
      <c r="L522" s="29">
        <v>102.65625</v>
      </c>
      <c r="M522" s="29">
        <v>102.9375</v>
      </c>
      <c r="N522" s="29">
        <v>4.13906697556809</v>
      </c>
      <c r="O522" s="30">
        <v>4.5</v>
      </c>
      <c r="P522" s="27" t="s">
        <v>106</v>
      </c>
      <c r="Q522" s="31">
        <v>2</v>
      </c>
      <c r="R522" s="25" t="s">
        <v>2975</v>
      </c>
      <c r="S522" s="25" t="s">
        <v>128</v>
      </c>
      <c r="T522" s="25" t="s">
        <v>4374</v>
      </c>
      <c r="U522" s="25" t="s">
        <v>128</v>
      </c>
      <c r="V522" s="23" t="s">
        <v>8</v>
      </c>
      <c r="W522" s="23" t="s">
        <v>1198</v>
      </c>
      <c r="X522" s="23" t="s">
        <v>1378</v>
      </c>
      <c r="Y522" s="23" t="s">
        <v>1315</v>
      </c>
      <c r="Z522" s="23" t="s">
        <v>113</v>
      </c>
      <c r="AA522" s="23" t="s">
        <v>107</v>
      </c>
      <c r="AB522" s="23" t="s">
        <v>3027</v>
      </c>
      <c r="AC522" s="25">
        <v>10.04109589041096</v>
      </c>
      <c r="AD522" s="32">
        <v>26397000000</v>
      </c>
      <c r="AE522" s="33">
        <f>VLOOKUP(J522,Library!A:B,2,0)</f>
        <v>1</v>
      </c>
      <c r="AF522" s="33">
        <f>VLOOKUP(J522,Library!A:G,7,0)</f>
        <v>3</v>
      </c>
      <c r="AG522" s="28" t="str">
        <f>VLOOKUP(V522,Library!W:X,2,0)</f>
        <v>N/A</v>
      </c>
      <c r="AH522" s="28">
        <f>VLOOKUP(W522,Library!Y:Z,2,0)</f>
        <v>2</v>
      </c>
      <c r="AI522" s="28">
        <f>VLOOKUP(X522,Library!AA:AB,2,0)</f>
        <v>2</v>
      </c>
      <c r="AJ522" s="33">
        <f>IF(MAX(AG522,AH522,AI522)=0,VLOOKUP(I522,Library!$J:$P,7,0),MAX(AG522,AH522,AI522))</f>
        <v>2</v>
      </c>
      <c r="AK522" s="33">
        <f t="shared" si="33"/>
        <v>5</v>
      </c>
      <c r="AL522" s="33">
        <f>VLOOKUP(AA522,Library!T:U,2,0)</f>
        <v>1</v>
      </c>
      <c r="AM522" s="34">
        <f t="shared" si="34"/>
        <v>2.15</v>
      </c>
      <c r="AN522" s="33">
        <f t="shared" si="35"/>
        <v>3</v>
      </c>
      <c r="AO522" s="28" t="s">
        <v>578</v>
      </c>
      <c r="AP522" s="25" t="s">
        <v>128</v>
      </c>
      <c r="AQ522" s="28" t="s">
        <v>3514</v>
      </c>
      <c r="AR522" s="28" t="s">
        <v>3515</v>
      </c>
      <c r="AS522" s="28" t="s">
        <v>2155</v>
      </c>
      <c r="AT522" s="23" t="s">
        <v>113</v>
      </c>
      <c r="AU522" s="23" t="s">
        <v>3516</v>
      </c>
      <c r="AV522" s="25" t="s">
        <v>113</v>
      </c>
      <c r="AW522" s="25" t="s">
        <v>128</v>
      </c>
      <c r="AX522" s="25" t="s">
        <v>128</v>
      </c>
      <c r="AY522" s="25" t="s">
        <v>3599</v>
      </c>
      <c r="AZ522" s="25" t="s">
        <v>113</v>
      </c>
      <c r="BA522" s="25" t="s">
        <v>128</v>
      </c>
      <c r="BB522" s="25" t="s">
        <v>128</v>
      </c>
      <c r="BC522" s="25" t="s">
        <v>128</v>
      </c>
      <c r="BD522" s="25" t="s">
        <v>128</v>
      </c>
      <c r="BE522" s="25" t="s">
        <v>128</v>
      </c>
      <c r="BF522" s="25" t="s">
        <v>128</v>
      </c>
      <c r="BG522" s="25" t="s">
        <v>128</v>
      </c>
      <c r="BH522" s="25" t="s">
        <v>3599</v>
      </c>
      <c r="BI522" s="23" t="s">
        <v>128</v>
      </c>
      <c r="BJ522" t="s">
        <v>1345</v>
      </c>
      <c r="BK522" s="23" t="s">
        <v>1171</v>
      </c>
      <c r="BL522" s="23"/>
    </row>
    <row r="523" spans="1:64" ht="15">
      <c r="A523" s="28">
        <v>764</v>
      </c>
      <c r="B523" s="23" t="s">
        <v>1172</v>
      </c>
      <c r="C523" s="28" t="s">
        <v>1895</v>
      </c>
      <c r="D523" s="27" t="s">
        <v>1165</v>
      </c>
      <c r="E523" s="42">
        <v>3</v>
      </c>
      <c r="F523" s="25" t="s">
        <v>128</v>
      </c>
      <c r="G523" s="25" t="s">
        <v>128</v>
      </c>
      <c r="H523" s="25" t="s">
        <v>128</v>
      </c>
      <c r="I523" s="29" t="s">
        <v>2572</v>
      </c>
      <c r="J523" s="43" t="s">
        <v>4252</v>
      </c>
      <c r="K523" s="27" t="s">
        <v>4246</v>
      </c>
      <c r="L523" s="29">
        <v>104.421875</v>
      </c>
      <c r="M523" s="29">
        <v>104.671875</v>
      </c>
      <c r="N523" s="29">
        <v>4.2159092015539414</v>
      </c>
      <c r="O523" s="30">
        <v>4.75</v>
      </c>
      <c r="P523" s="27" t="s">
        <v>106</v>
      </c>
      <c r="Q523" s="31">
        <v>2</v>
      </c>
      <c r="R523" s="25" t="s">
        <v>2975</v>
      </c>
      <c r="S523" s="25" t="s">
        <v>128</v>
      </c>
      <c r="T523" s="25" t="s">
        <v>4374</v>
      </c>
      <c r="U523" s="25" t="s">
        <v>128</v>
      </c>
      <c r="V523" s="23" t="s">
        <v>8</v>
      </c>
      <c r="W523" s="23" t="s">
        <v>1198</v>
      </c>
      <c r="X523" s="23" t="s">
        <v>1378</v>
      </c>
      <c r="Y523" s="23" t="s">
        <v>1315</v>
      </c>
      <c r="Z523" s="23" t="s">
        <v>113</v>
      </c>
      <c r="AA523" s="23" t="s">
        <v>107</v>
      </c>
      <c r="AB523" s="23" t="s">
        <v>3028</v>
      </c>
      <c r="AC523" s="25">
        <v>11.043835616438356</v>
      </c>
      <c r="AD523" s="32">
        <v>16589000000</v>
      </c>
      <c r="AE523" s="33">
        <f>VLOOKUP(J523,Library!A:B,2,0)</f>
        <v>1</v>
      </c>
      <c r="AF523" s="33">
        <f>VLOOKUP(J523,Library!A:G,7,0)</f>
        <v>3</v>
      </c>
      <c r="AG523" s="28" t="str">
        <f>VLOOKUP(V523,Library!W:X,2,0)</f>
        <v>N/A</v>
      </c>
      <c r="AH523" s="28">
        <f>VLOOKUP(W523,Library!Y:Z,2,0)</f>
        <v>2</v>
      </c>
      <c r="AI523" s="28">
        <f>VLOOKUP(X523,Library!AA:AB,2,0)</f>
        <v>2</v>
      </c>
      <c r="AJ523" s="33">
        <f>IF(MAX(AG523,AH523,AI523)=0,VLOOKUP(I523,Library!$J:$P,7,0),MAX(AG523,AH523,AI523))</f>
        <v>2</v>
      </c>
      <c r="AK523" s="33">
        <f t="shared" si="33"/>
        <v>5</v>
      </c>
      <c r="AL523" s="33">
        <f>VLOOKUP(AA523,Library!T:U,2,0)</f>
        <v>1</v>
      </c>
      <c r="AM523" s="34">
        <f t="shared" si="34"/>
        <v>2.15</v>
      </c>
      <c r="AN523" s="33">
        <f t="shared" si="35"/>
        <v>3</v>
      </c>
      <c r="AO523" s="28" t="s">
        <v>578</v>
      </c>
      <c r="AP523" s="25" t="s">
        <v>128</v>
      </c>
      <c r="AQ523" s="28" t="s">
        <v>3514</v>
      </c>
      <c r="AR523" s="28" t="s">
        <v>3515</v>
      </c>
      <c r="AS523" s="28" t="s">
        <v>2155</v>
      </c>
      <c r="AT523" s="23" t="s">
        <v>113</v>
      </c>
      <c r="AU523" s="23" t="s">
        <v>3516</v>
      </c>
      <c r="AV523" s="25" t="s">
        <v>113</v>
      </c>
      <c r="AW523" s="25" t="s">
        <v>128</v>
      </c>
      <c r="AX523" s="25" t="s">
        <v>128</v>
      </c>
      <c r="AY523" s="25" t="s">
        <v>3599</v>
      </c>
      <c r="AZ523" s="25" t="s">
        <v>113</v>
      </c>
      <c r="BA523" s="25" t="s">
        <v>128</v>
      </c>
      <c r="BB523" s="25" t="s">
        <v>128</v>
      </c>
      <c r="BC523" s="25" t="s">
        <v>128</v>
      </c>
      <c r="BD523" s="25" t="s">
        <v>128</v>
      </c>
      <c r="BE523" s="25" t="s">
        <v>128</v>
      </c>
      <c r="BF523" s="25" t="s">
        <v>128</v>
      </c>
      <c r="BG523" s="25" t="s">
        <v>128</v>
      </c>
      <c r="BH523" s="25" t="s">
        <v>3599</v>
      </c>
      <c r="BI523" s="23" t="s">
        <v>128</v>
      </c>
      <c r="BJ523" t="s">
        <v>1345</v>
      </c>
      <c r="BK523" s="23" t="s">
        <v>1172</v>
      </c>
      <c r="BL523" s="23"/>
    </row>
    <row r="524" spans="1:64" ht="15">
      <c r="A524" s="28">
        <v>765</v>
      </c>
      <c r="B524" s="23" t="s">
        <v>1173</v>
      </c>
      <c r="C524" s="28" t="s">
        <v>1896</v>
      </c>
      <c r="D524" s="27" t="s">
        <v>1165</v>
      </c>
      <c r="E524" s="42">
        <v>3</v>
      </c>
      <c r="F524" s="25" t="s">
        <v>128</v>
      </c>
      <c r="G524" s="25" t="s">
        <v>128</v>
      </c>
      <c r="H524" s="25" t="s">
        <v>128</v>
      </c>
      <c r="I524" s="29" t="s">
        <v>2572</v>
      </c>
      <c r="J524" s="43" t="s">
        <v>4252</v>
      </c>
      <c r="K524" s="27" t="s">
        <v>4246</v>
      </c>
      <c r="L524" s="29">
        <v>101.0625</v>
      </c>
      <c r="M524" s="29">
        <v>101.1875</v>
      </c>
      <c r="N524" s="29">
        <v>4.5097211000000001</v>
      </c>
      <c r="O524" s="30">
        <v>4.625</v>
      </c>
      <c r="P524" s="27" t="s">
        <v>106</v>
      </c>
      <c r="Q524" s="31">
        <v>2</v>
      </c>
      <c r="R524" s="25" t="s">
        <v>2975</v>
      </c>
      <c r="S524" s="25" t="s">
        <v>128</v>
      </c>
      <c r="T524" s="25" t="s">
        <v>4374</v>
      </c>
      <c r="U524" s="25" t="s">
        <v>128</v>
      </c>
      <c r="V524" s="23" t="s">
        <v>8</v>
      </c>
      <c r="W524" s="23" t="s">
        <v>1198</v>
      </c>
      <c r="X524" s="23" t="s">
        <v>1378</v>
      </c>
      <c r="Y524" s="23" t="s">
        <v>1315</v>
      </c>
      <c r="Z524" s="23" t="s">
        <v>113</v>
      </c>
      <c r="AA524" s="23" t="s">
        <v>107</v>
      </c>
      <c r="AB524" s="23" t="s">
        <v>3029</v>
      </c>
      <c r="AC524" s="25">
        <v>14.043835616438356</v>
      </c>
      <c r="AD524" s="32">
        <v>44902000000</v>
      </c>
      <c r="AE524" s="33">
        <f>VLOOKUP(J524,Library!A:B,2,0)</f>
        <v>1</v>
      </c>
      <c r="AF524" s="33">
        <f>VLOOKUP(J524,Library!A:G,7,0)</f>
        <v>3</v>
      </c>
      <c r="AG524" s="28" t="str">
        <f>VLOOKUP(V524,Library!W:X,2,0)</f>
        <v>N/A</v>
      </c>
      <c r="AH524" s="28">
        <f>VLOOKUP(W524,Library!Y:Z,2,0)</f>
        <v>2</v>
      </c>
      <c r="AI524" s="28">
        <f>VLOOKUP(X524,Library!AA:AB,2,0)</f>
        <v>2</v>
      </c>
      <c r="AJ524" s="33">
        <f>IF(MAX(AG524,AH524,AI524)=0,VLOOKUP(I524,Library!$J:$P,7,0),MAX(AG524,AH524,AI524))</f>
        <v>2</v>
      </c>
      <c r="AK524" s="33">
        <f t="shared" si="33"/>
        <v>5</v>
      </c>
      <c r="AL524" s="33">
        <f>VLOOKUP(AA524,Library!T:U,2,0)</f>
        <v>1</v>
      </c>
      <c r="AM524" s="34">
        <f t="shared" si="34"/>
        <v>2.15</v>
      </c>
      <c r="AN524" s="33">
        <f t="shared" si="35"/>
        <v>3</v>
      </c>
      <c r="AO524" s="28" t="s">
        <v>578</v>
      </c>
      <c r="AP524" s="25" t="s">
        <v>128</v>
      </c>
      <c r="AQ524" s="28" t="s">
        <v>3514</v>
      </c>
      <c r="AR524" s="28" t="s">
        <v>3515</v>
      </c>
      <c r="AS524" s="28" t="s">
        <v>2155</v>
      </c>
      <c r="AT524" s="23" t="s">
        <v>113</v>
      </c>
      <c r="AU524" s="23" t="s">
        <v>3516</v>
      </c>
      <c r="AV524" s="25" t="s">
        <v>113</v>
      </c>
      <c r="AW524" s="25" t="s">
        <v>128</v>
      </c>
      <c r="AX524" s="25" t="s">
        <v>128</v>
      </c>
      <c r="AY524" s="25" t="s">
        <v>3599</v>
      </c>
      <c r="AZ524" s="25" t="s">
        <v>113</v>
      </c>
      <c r="BA524" s="25" t="s">
        <v>128</v>
      </c>
      <c r="BB524" s="25" t="s">
        <v>128</v>
      </c>
      <c r="BC524" s="25" t="s">
        <v>128</v>
      </c>
      <c r="BD524" s="25" t="s">
        <v>128</v>
      </c>
      <c r="BE524" s="25" t="s">
        <v>128</v>
      </c>
      <c r="BF524" s="25" t="s">
        <v>128</v>
      </c>
      <c r="BG524" s="25" t="s">
        <v>128</v>
      </c>
      <c r="BH524" s="25" t="s">
        <v>3599</v>
      </c>
      <c r="BI524" s="23" t="s">
        <v>128</v>
      </c>
      <c r="BJ524" t="s">
        <v>1345</v>
      </c>
      <c r="BK524" s="23" t="s">
        <v>1173</v>
      </c>
      <c r="BL524" s="23"/>
    </row>
    <row r="525" spans="1:64" ht="15">
      <c r="A525" s="28">
        <v>768</v>
      </c>
      <c r="B525" s="23" t="s">
        <v>1174</v>
      </c>
      <c r="C525" s="28" t="s">
        <v>1897</v>
      </c>
      <c r="D525" s="27" t="s">
        <v>1175</v>
      </c>
      <c r="E525" s="42">
        <v>2</v>
      </c>
      <c r="F525" s="25" t="s">
        <v>128</v>
      </c>
      <c r="G525" s="25" t="s">
        <v>128</v>
      </c>
      <c r="H525" s="25" t="s">
        <v>128</v>
      </c>
      <c r="I525" s="29" t="s">
        <v>2573</v>
      </c>
      <c r="J525" s="43" t="s">
        <v>10</v>
      </c>
      <c r="K525" s="27" t="s">
        <v>21</v>
      </c>
      <c r="L525" s="29">
        <v>98.87</v>
      </c>
      <c r="M525" s="29">
        <v>98.899000000000001</v>
      </c>
      <c r="N525" s="29">
        <v>4.1572381048590845</v>
      </c>
      <c r="O525" s="30">
        <v>1.6379999999999999</v>
      </c>
      <c r="P525" s="27" t="s">
        <v>106</v>
      </c>
      <c r="Q525" s="31">
        <v>2</v>
      </c>
      <c r="R525" s="25" t="s">
        <v>2653</v>
      </c>
      <c r="S525" s="25" t="s">
        <v>128</v>
      </c>
      <c r="T525" s="25" t="s">
        <v>4374</v>
      </c>
      <c r="U525" s="25" t="s">
        <v>128</v>
      </c>
      <c r="V525" s="23" t="s">
        <v>76</v>
      </c>
      <c r="W525" s="23" t="s">
        <v>8</v>
      </c>
      <c r="X525" s="23" t="s">
        <v>76</v>
      </c>
      <c r="Y525" s="23" t="s">
        <v>1301</v>
      </c>
      <c r="Z525" s="23" t="s">
        <v>113</v>
      </c>
      <c r="AA525" s="23" t="s">
        <v>107</v>
      </c>
      <c r="AB525" s="23" t="s">
        <v>2653</v>
      </c>
      <c r="AC525" s="25">
        <v>0.44383561643835617</v>
      </c>
      <c r="AD525" s="32">
        <v>470000000</v>
      </c>
      <c r="AE525" s="33">
        <f>VLOOKUP(J525,Library!A:B,2,0)</f>
        <v>1</v>
      </c>
      <c r="AF525" s="33">
        <f>VLOOKUP(J525,Library!A:G,7,0)</f>
        <v>3</v>
      </c>
      <c r="AG525" s="28">
        <f>VLOOKUP(V525,Library!W:X,2,0)</f>
        <v>3</v>
      </c>
      <c r="AH525" s="28" t="str">
        <f>VLOOKUP(W525,Library!Y:Z,2,0)</f>
        <v>N/A</v>
      </c>
      <c r="AI525" s="28">
        <f>VLOOKUP(X525,Library!AA:AB,2,0)</f>
        <v>3</v>
      </c>
      <c r="AJ525" s="33">
        <f>IF(MAX(AG525,AH525,AI525)=0,VLOOKUP(I525,Library!$J:$P,7,0),MAX(AG525,AH525,AI525))</f>
        <v>3</v>
      </c>
      <c r="AK525" s="33">
        <f t="shared" si="33"/>
        <v>2</v>
      </c>
      <c r="AL525" s="33">
        <f>VLOOKUP(AA525,Library!T:U,2,0)</f>
        <v>1</v>
      </c>
      <c r="AM525" s="34">
        <f t="shared" si="34"/>
        <v>2.1</v>
      </c>
      <c r="AN525" s="33">
        <f t="shared" si="35"/>
        <v>2</v>
      </c>
      <c r="AO525" s="28" t="s">
        <v>127</v>
      </c>
      <c r="AP525" s="25" t="s">
        <v>128</v>
      </c>
      <c r="AQ525" s="28" t="s">
        <v>3481</v>
      </c>
      <c r="AR525" s="28" t="s">
        <v>3519</v>
      </c>
      <c r="AS525" s="28" t="s">
        <v>2378</v>
      </c>
      <c r="AT525" s="23" t="s">
        <v>113</v>
      </c>
      <c r="AU525" s="23" t="s">
        <v>114</v>
      </c>
      <c r="AV525" s="25" t="s">
        <v>128</v>
      </c>
      <c r="AW525" s="25" t="s">
        <v>128</v>
      </c>
      <c r="AX525" s="25" t="s">
        <v>128</v>
      </c>
      <c r="AY525" s="25" t="s">
        <v>128</v>
      </c>
      <c r="AZ525" s="25" t="s">
        <v>128</v>
      </c>
      <c r="BA525" s="25" t="s">
        <v>128</v>
      </c>
      <c r="BB525" s="25" t="s">
        <v>128</v>
      </c>
      <c r="BC525" s="25" t="s">
        <v>128</v>
      </c>
      <c r="BD525" s="25" t="s">
        <v>128</v>
      </c>
      <c r="BE525" s="25" t="s">
        <v>128</v>
      </c>
      <c r="BF525" s="25" t="s">
        <v>128</v>
      </c>
      <c r="BG525" s="25" t="s">
        <v>128</v>
      </c>
      <c r="BH525" s="25" t="s">
        <v>113</v>
      </c>
      <c r="BI525" s="23" t="s">
        <v>128</v>
      </c>
      <c r="BJ525" t="s">
        <v>4364</v>
      </c>
      <c r="BK525" s="23" t="s">
        <v>1174</v>
      </c>
      <c r="BL525" s="23"/>
    </row>
    <row r="526" spans="1:64" ht="15">
      <c r="A526" s="28">
        <v>773</v>
      </c>
      <c r="B526" s="23" t="s">
        <v>1996</v>
      </c>
      <c r="C526" s="28" t="s">
        <v>2133</v>
      </c>
      <c r="D526" s="23" t="s">
        <v>2156</v>
      </c>
      <c r="E526" s="42">
        <v>4</v>
      </c>
      <c r="F526" s="25" t="s">
        <v>109</v>
      </c>
      <c r="G526" s="25" t="s">
        <v>128</v>
      </c>
      <c r="H526" s="25" t="s">
        <v>128</v>
      </c>
      <c r="I526" s="29" t="s">
        <v>2480</v>
      </c>
      <c r="J526" s="43" t="s">
        <v>3637</v>
      </c>
      <c r="K526" s="27" t="s">
        <v>23</v>
      </c>
      <c r="L526" s="29">
        <v>99.659000000000006</v>
      </c>
      <c r="M526" s="29">
        <v>99.930999999999997</v>
      </c>
      <c r="N526" s="29">
        <v>5.1876669374708593</v>
      </c>
      <c r="O526" s="30">
        <v>5</v>
      </c>
      <c r="P526" s="27" t="s">
        <v>106</v>
      </c>
      <c r="Q526" s="31">
        <v>2</v>
      </c>
      <c r="R526" s="25" t="s">
        <v>2849</v>
      </c>
      <c r="S526" s="25" t="s">
        <v>109</v>
      </c>
      <c r="T526" s="25" t="s">
        <v>2979</v>
      </c>
      <c r="U526" s="25" t="s">
        <v>128</v>
      </c>
      <c r="V526" s="23" t="s">
        <v>1234</v>
      </c>
      <c r="W526" s="23" t="s">
        <v>8</v>
      </c>
      <c r="X526" s="23" t="s">
        <v>8</v>
      </c>
      <c r="Y526" s="23" t="s">
        <v>1301</v>
      </c>
      <c r="Z526" s="23" t="s">
        <v>1276</v>
      </c>
      <c r="AA526" s="23" t="s">
        <v>107</v>
      </c>
      <c r="AB526" s="23" t="s">
        <v>2849</v>
      </c>
      <c r="AC526" s="25">
        <v>0.28767123287671231</v>
      </c>
      <c r="AD526" s="32">
        <v>500000000</v>
      </c>
      <c r="AE526" s="33">
        <f>VLOOKUP(J526,Library!A:B,2,0)</f>
        <v>3</v>
      </c>
      <c r="AF526" s="33">
        <f>VLOOKUP(J526,Library!A:G,7,0)</f>
        <v>3</v>
      </c>
      <c r="AG526" s="28">
        <f>VLOOKUP(V526,Library!W:X,2,0)</f>
        <v>5</v>
      </c>
      <c r="AH526" s="28" t="str">
        <f>VLOOKUP(W526,Library!Y:Z,2,0)</f>
        <v>N/A</v>
      </c>
      <c r="AI526" s="28" t="str">
        <f>VLOOKUP(X526,Library!AA:AB,2,0)</f>
        <v>N/A</v>
      </c>
      <c r="AJ526" s="33">
        <f>IF(MAX(AG526,AH526,AI526)=0,VLOOKUP(I526,Library!$J:$P,7,0),MAX(AG526,AH526,AI526))</f>
        <v>5</v>
      </c>
      <c r="AK526" s="33">
        <f t="shared" ref="AK526:AK556" si="36">IF(AND(AC526&gt;=0,AC526&lt;=1),2,IF(AND(AC526&gt;1,AC526&lt;=5),3,IF(AND(AC526&gt;5,AC526&lt;=10),4,IF(OR(AC526&gt;10,AC526=""),5,""))))</f>
        <v>2</v>
      </c>
      <c r="AL526" s="33">
        <f>VLOOKUP(AA526,Library!T:U,2,0)</f>
        <v>1</v>
      </c>
      <c r="AM526" s="34">
        <f t="shared" ref="AM526:AM556" si="37">AE526*0.35+AF526*0.25+AJ526*0.25+AK526*0.1+AL526*0.05</f>
        <v>3.3</v>
      </c>
      <c r="AN526" s="33">
        <f t="shared" ref="AN526:AN556" si="38">IF(AND(AM526&gt;=1,AM526&lt;=1.45),1,IF(AND(AM526&gt;1.45,AM526&lt;=2.1),2,IF(AND(AM526&gt;2.1,AM526&lt;=2.95),3,IF(AND(AM526&gt;2.95,AM526&lt;=3.65),4,IF(AND(AM526&gt;3.65,AM526&lt;=5),5,"")))))</f>
        <v>4</v>
      </c>
      <c r="AO526" s="28" t="s">
        <v>136</v>
      </c>
      <c r="AP526" s="25" t="s">
        <v>128</v>
      </c>
      <c r="AQ526" s="28" t="s">
        <v>3214</v>
      </c>
      <c r="AR526" s="28" t="s">
        <v>3254</v>
      </c>
      <c r="AS526" s="28" t="s">
        <v>2152</v>
      </c>
      <c r="AT526" s="23" t="s">
        <v>2908</v>
      </c>
      <c r="AU526" s="23" t="s">
        <v>35</v>
      </c>
      <c r="AV526" s="25" t="s">
        <v>128</v>
      </c>
      <c r="AW526" s="25" t="s">
        <v>128</v>
      </c>
      <c r="AX526" s="25" t="s">
        <v>128</v>
      </c>
      <c r="AY526" s="25" t="s">
        <v>128</v>
      </c>
      <c r="AZ526" s="25" t="s">
        <v>128</v>
      </c>
      <c r="BA526" s="25" t="s">
        <v>128</v>
      </c>
      <c r="BB526" s="25" t="s">
        <v>128</v>
      </c>
      <c r="BC526" s="25" t="s">
        <v>128</v>
      </c>
      <c r="BD526" s="25" t="s">
        <v>128</v>
      </c>
      <c r="BE526" s="25" t="s">
        <v>128</v>
      </c>
      <c r="BF526" s="25" t="s">
        <v>128</v>
      </c>
      <c r="BG526" s="25" t="s">
        <v>128</v>
      </c>
      <c r="BH526" s="25" t="s">
        <v>113</v>
      </c>
      <c r="BI526" s="23" t="s">
        <v>128</v>
      </c>
      <c r="BJ526" t="s">
        <v>1348</v>
      </c>
      <c r="BK526" s="23" t="s">
        <v>1996</v>
      </c>
      <c r="BL526" s="23"/>
    </row>
    <row r="527" spans="1:64" ht="15">
      <c r="A527" s="28">
        <v>774</v>
      </c>
      <c r="B527" s="23" t="s">
        <v>1997</v>
      </c>
      <c r="C527" s="28" t="s">
        <v>2134</v>
      </c>
      <c r="D527" s="23" t="s">
        <v>2156</v>
      </c>
      <c r="E527" s="42">
        <v>4</v>
      </c>
      <c r="F527" s="25" t="s">
        <v>109</v>
      </c>
      <c r="G527" s="25" t="s">
        <v>128</v>
      </c>
      <c r="H527" s="25" t="s">
        <v>128</v>
      </c>
      <c r="I527" s="29" t="s">
        <v>2480</v>
      </c>
      <c r="J527" s="43" t="s">
        <v>3637</v>
      </c>
      <c r="K527" s="27" t="s">
        <v>23</v>
      </c>
      <c r="L527" s="29">
        <v>98.364999999999995</v>
      </c>
      <c r="M527" s="29">
        <v>98.483000000000004</v>
      </c>
      <c r="N527" s="29">
        <v>6.6722498139812823</v>
      </c>
      <c r="O527" s="30">
        <v>5.05</v>
      </c>
      <c r="P527" s="27" t="s">
        <v>106</v>
      </c>
      <c r="Q527" s="31">
        <v>2</v>
      </c>
      <c r="R527" s="25" t="s">
        <v>2646</v>
      </c>
      <c r="S527" s="25" t="s">
        <v>109</v>
      </c>
      <c r="T527" s="25" t="s">
        <v>2979</v>
      </c>
      <c r="U527" s="25" t="s">
        <v>128</v>
      </c>
      <c r="V527" s="23" t="s">
        <v>1234</v>
      </c>
      <c r="W527" s="23" t="s">
        <v>8</v>
      </c>
      <c r="X527" s="23" t="s">
        <v>8</v>
      </c>
      <c r="Y527" s="23" t="s">
        <v>1301</v>
      </c>
      <c r="Z527" s="23" t="s">
        <v>1276</v>
      </c>
      <c r="AA527" s="23" t="s">
        <v>107</v>
      </c>
      <c r="AB527" s="23" t="s">
        <v>3031</v>
      </c>
      <c r="AC527" s="25">
        <v>0.98356164383561639</v>
      </c>
      <c r="AD527" s="32">
        <v>500000000</v>
      </c>
      <c r="AE527" s="33">
        <f>VLOOKUP(J527,Library!A:B,2,0)</f>
        <v>3</v>
      </c>
      <c r="AF527" s="33">
        <f>VLOOKUP(J527,Library!A:G,7,0)</f>
        <v>3</v>
      </c>
      <c r="AG527" s="28">
        <f>VLOOKUP(V527,Library!W:X,2,0)</f>
        <v>5</v>
      </c>
      <c r="AH527" s="28" t="str">
        <f>VLOOKUP(W527,Library!Y:Z,2,0)</f>
        <v>N/A</v>
      </c>
      <c r="AI527" s="28" t="str">
        <f>VLOOKUP(X527,Library!AA:AB,2,0)</f>
        <v>N/A</v>
      </c>
      <c r="AJ527" s="33">
        <f>IF(MAX(AG527,AH527,AI527)=0,VLOOKUP(I527,Library!$J:$P,7,0),MAX(AG527,AH527,AI527))</f>
        <v>5</v>
      </c>
      <c r="AK527" s="33">
        <f t="shared" si="36"/>
        <v>2</v>
      </c>
      <c r="AL527" s="33">
        <f>VLOOKUP(AA527,Library!T:U,2,0)</f>
        <v>1</v>
      </c>
      <c r="AM527" s="34">
        <f t="shared" si="37"/>
        <v>3.3</v>
      </c>
      <c r="AN527" s="33">
        <f t="shared" si="38"/>
        <v>4</v>
      </c>
      <c r="AO527" s="28" t="s">
        <v>136</v>
      </c>
      <c r="AP527" s="25" t="s">
        <v>128</v>
      </c>
      <c r="AQ527" s="28" t="s">
        <v>3214</v>
      </c>
      <c r="AR527" s="28" t="s">
        <v>3254</v>
      </c>
      <c r="AS527" s="28" t="s">
        <v>2152</v>
      </c>
      <c r="AT527" s="23" t="s">
        <v>3274</v>
      </c>
      <c r="AU527" s="23" t="s">
        <v>35</v>
      </c>
      <c r="AV527" s="25" t="s">
        <v>128</v>
      </c>
      <c r="AW527" s="25" t="s">
        <v>128</v>
      </c>
      <c r="AX527" s="25" t="s">
        <v>128</v>
      </c>
      <c r="AY527" s="25" t="s">
        <v>128</v>
      </c>
      <c r="AZ527" s="25" t="s">
        <v>128</v>
      </c>
      <c r="BA527" s="25" t="s">
        <v>128</v>
      </c>
      <c r="BB527" s="25" t="s">
        <v>128</v>
      </c>
      <c r="BC527" s="25" t="s">
        <v>128</v>
      </c>
      <c r="BD527" s="25" t="s">
        <v>128</v>
      </c>
      <c r="BE527" s="25" t="s">
        <v>128</v>
      </c>
      <c r="BF527" s="25" t="s">
        <v>128</v>
      </c>
      <c r="BG527" s="25" t="s">
        <v>128</v>
      </c>
      <c r="BH527" s="25" t="s">
        <v>113</v>
      </c>
      <c r="BI527" s="23" t="s">
        <v>128</v>
      </c>
      <c r="BJ527" t="s">
        <v>1348</v>
      </c>
      <c r="BK527" s="23" t="s">
        <v>1997</v>
      </c>
      <c r="BL527" s="23"/>
    </row>
    <row r="528" spans="1:64" ht="15">
      <c r="A528" s="28">
        <v>776</v>
      </c>
      <c r="B528" s="23" t="s">
        <v>1998</v>
      </c>
      <c r="C528" s="28" t="s">
        <v>2135</v>
      </c>
      <c r="D528" s="27" t="s">
        <v>1165</v>
      </c>
      <c r="E528" s="42">
        <v>3</v>
      </c>
      <c r="F528" s="25" t="s">
        <v>128</v>
      </c>
      <c r="G528" s="25" t="s">
        <v>128</v>
      </c>
      <c r="H528" s="25" t="s">
        <v>128</v>
      </c>
      <c r="I528" s="29" t="s">
        <v>2572</v>
      </c>
      <c r="J528" s="43" t="s">
        <v>4252</v>
      </c>
      <c r="K528" s="27" t="s">
        <v>4246</v>
      </c>
      <c r="L528" s="29">
        <v>76.625</v>
      </c>
      <c r="M528" s="29">
        <v>76.734375</v>
      </c>
      <c r="N528" s="29">
        <v>4.8407086000000001</v>
      </c>
      <c r="O528" s="30">
        <v>3</v>
      </c>
      <c r="P528" s="27" t="s">
        <v>106</v>
      </c>
      <c r="Q528" s="31">
        <v>2</v>
      </c>
      <c r="R528" s="25" t="s">
        <v>4408</v>
      </c>
      <c r="S528" s="25" t="s">
        <v>128</v>
      </c>
      <c r="T528" s="25" t="s">
        <v>4374</v>
      </c>
      <c r="U528" s="25" t="s">
        <v>128</v>
      </c>
      <c r="V528" s="23" t="s">
        <v>8</v>
      </c>
      <c r="W528" s="23" t="s">
        <v>1198</v>
      </c>
      <c r="X528" s="23" t="s">
        <v>1378</v>
      </c>
      <c r="Y528" s="23" t="s">
        <v>1315</v>
      </c>
      <c r="Z528" s="23" t="s">
        <v>113</v>
      </c>
      <c r="AA528" s="23" t="s">
        <v>107</v>
      </c>
      <c r="AB528" s="23" t="s">
        <v>3032</v>
      </c>
      <c r="AC528" s="25">
        <v>19.797260273972604</v>
      </c>
      <c r="AD528" s="32">
        <v>42077000000</v>
      </c>
      <c r="AE528" s="33">
        <f>VLOOKUP(J528,Library!A:B,2,0)</f>
        <v>1</v>
      </c>
      <c r="AF528" s="33">
        <f>VLOOKUP(J528,Library!A:G,7,0)</f>
        <v>3</v>
      </c>
      <c r="AG528" s="28" t="str">
        <f>VLOOKUP(V528,Library!W:X,2,0)</f>
        <v>N/A</v>
      </c>
      <c r="AH528" s="28">
        <f>VLOOKUP(W528,Library!Y:Z,2,0)</f>
        <v>2</v>
      </c>
      <c r="AI528" s="28">
        <f>VLOOKUP(X528,Library!AA:AB,2,0)</f>
        <v>2</v>
      </c>
      <c r="AJ528" s="33">
        <f>IF(MAX(AG528,AH528,AI528)=0,VLOOKUP(I528,Library!$J:$P,7,0),MAX(AG528,AH528,AI528))</f>
        <v>2</v>
      </c>
      <c r="AK528" s="33">
        <f t="shared" si="36"/>
        <v>5</v>
      </c>
      <c r="AL528" s="33">
        <f>VLOOKUP(AA528,Library!T:U,2,0)</f>
        <v>1</v>
      </c>
      <c r="AM528" s="34">
        <f t="shared" si="37"/>
        <v>2.15</v>
      </c>
      <c r="AN528" s="33">
        <f t="shared" si="38"/>
        <v>3</v>
      </c>
      <c r="AO528" s="28" t="s">
        <v>3513</v>
      </c>
      <c r="AP528" s="25" t="s">
        <v>128</v>
      </c>
      <c r="AQ528" s="28" t="s">
        <v>3514</v>
      </c>
      <c r="AR528" s="28" t="s">
        <v>3515</v>
      </c>
      <c r="AS528" s="28" t="s">
        <v>2155</v>
      </c>
      <c r="AT528" s="23" t="s">
        <v>113</v>
      </c>
      <c r="AU528" s="23" t="s">
        <v>3516</v>
      </c>
      <c r="AV528" s="25" t="s">
        <v>113</v>
      </c>
      <c r="AW528" s="25" t="s">
        <v>128</v>
      </c>
      <c r="AX528" s="25" t="s">
        <v>128</v>
      </c>
      <c r="AY528" s="25" t="s">
        <v>3599</v>
      </c>
      <c r="AZ528" s="25" t="s">
        <v>113</v>
      </c>
      <c r="BA528" s="25" t="s">
        <v>128</v>
      </c>
      <c r="BB528" s="25" t="s">
        <v>128</v>
      </c>
      <c r="BC528" s="25" t="s">
        <v>128</v>
      </c>
      <c r="BD528" s="25" t="s">
        <v>128</v>
      </c>
      <c r="BE528" s="25" t="s">
        <v>128</v>
      </c>
      <c r="BF528" s="25" t="s">
        <v>128</v>
      </c>
      <c r="BG528" s="25" t="s">
        <v>128</v>
      </c>
      <c r="BH528" s="25" t="s">
        <v>3599</v>
      </c>
      <c r="BI528" s="23" t="s">
        <v>128</v>
      </c>
      <c r="BJ528" t="s">
        <v>1345</v>
      </c>
      <c r="BK528" s="23" t="s">
        <v>1998</v>
      </c>
      <c r="BL528" s="23"/>
    </row>
    <row r="529" spans="1:64" ht="15">
      <c r="A529" s="28">
        <v>781</v>
      </c>
      <c r="B529" s="23" t="s">
        <v>1999</v>
      </c>
      <c r="C529" s="28" t="s">
        <v>2136</v>
      </c>
      <c r="D529" s="23" t="s">
        <v>2030</v>
      </c>
      <c r="E529" s="42">
        <v>3</v>
      </c>
      <c r="F529" s="25" t="s">
        <v>128</v>
      </c>
      <c r="G529" s="25" t="s">
        <v>128</v>
      </c>
      <c r="H529" s="25" t="s">
        <v>109</v>
      </c>
      <c r="I529" s="29" t="s">
        <v>2574</v>
      </c>
      <c r="J529" s="43" t="s">
        <v>4252</v>
      </c>
      <c r="K529" s="27" t="s">
        <v>4245</v>
      </c>
      <c r="L529" s="29">
        <v>100.78</v>
      </c>
      <c r="M529" s="29">
        <v>100.815</v>
      </c>
      <c r="N529" s="29">
        <v>1.3954354339778179</v>
      </c>
      <c r="O529" s="30">
        <v>3.38</v>
      </c>
      <c r="P529" s="27" t="s">
        <v>106</v>
      </c>
      <c r="Q529" s="31">
        <v>2</v>
      </c>
      <c r="R529" s="25" t="s">
        <v>2869</v>
      </c>
      <c r="S529" s="25" t="s">
        <v>128</v>
      </c>
      <c r="T529" s="25" t="s">
        <v>4374</v>
      </c>
      <c r="U529" s="25" t="s">
        <v>128</v>
      </c>
      <c r="V529" s="23" t="s">
        <v>8</v>
      </c>
      <c r="W529" s="23" t="s">
        <v>8</v>
      </c>
      <c r="X529" s="23" t="s">
        <v>1923</v>
      </c>
      <c r="Y529" s="23" t="s">
        <v>1301</v>
      </c>
      <c r="Z529" s="23" t="s">
        <v>113</v>
      </c>
      <c r="AA529" s="23" t="s">
        <v>1223</v>
      </c>
      <c r="AB529" s="23" t="s">
        <v>3034</v>
      </c>
      <c r="AC529" s="25">
        <v>0.41643835616438357</v>
      </c>
      <c r="AD529" s="32">
        <v>1000000000</v>
      </c>
      <c r="AE529" s="33">
        <f>VLOOKUP(J529,Library!A:B,2,0)</f>
        <v>1</v>
      </c>
      <c r="AF529" s="33">
        <f>VLOOKUP(J529,Library!A:G,7,0)</f>
        <v>3</v>
      </c>
      <c r="AG529" s="28" t="str">
        <f>VLOOKUP(V529,Library!W:X,2,0)</f>
        <v>N/A</v>
      </c>
      <c r="AH529" s="28" t="str">
        <f>VLOOKUP(W529,Library!Y:Z,2,0)</f>
        <v>N/A</v>
      </c>
      <c r="AI529" s="28">
        <f>VLOOKUP(X529,Library!AA:AB,2,0)</f>
        <v>3</v>
      </c>
      <c r="AJ529" s="33">
        <f>IF(MAX(AG529,AH529,AI529)=0,VLOOKUP(I529,Library!$J:$P,7,0),MAX(AG529,AH529,AI529))</f>
        <v>3</v>
      </c>
      <c r="AK529" s="33">
        <f t="shared" si="36"/>
        <v>2</v>
      </c>
      <c r="AL529" s="33">
        <f>VLOOKUP(AA529,Library!T:U,2,0)</f>
        <v>5</v>
      </c>
      <c r="AM529" s="34">
        <f t="shared" si="37"/>
        <v>2.3000000000000003</v>
      </c>
      <c r="AN529" s="33">
        <f t="shared" si="38"/>
        <v>3</v>
      </c>
      <c r="AO529" s="28" t="s">
        <v>127</v>
      </c>
      <c r="AP529" s="25" t="s">
        <v>128</v>
      </c>
      <c r="AQ529" s="28" t="s">
        <v>110</v>
      </c>
      <c r="AR529" s="28" t="s">
        <v>3146</v>
      </c>
      <c r="AS529" s="28" t="s">
        <v>2282</v>
      </c>
      <c r="AT529" s="23" t="s">
        <v>113</v>
      </c>
      <c r="AU529" s="23" t="s">
        <v>114</v>
      </c>
      <c r="AV529" s="25" t="s">
        <v>128</v>
      </c>
      <c r="AW529" s="25" t="s">
        <v>128</v>
      </c>
      <c r="AX529" s="25" t="s">
        <v>128</v>
      </c>
      <c r="AY529" s="25" t="s">
        <v>128</v>
      </c>
      <c r="AZ529" s="25" t="s">
        <v>128</v>
      </c>
      <c r="BA529" s="25" t="s">
        <v>128</v>
      </c>
      <c r="BB529" s="25" t="s">
        <v>128</v>
      </c>
      <c r="BC529" s="25" t="s">
        <v>128</v>
      </c>
      <c r="BD529" s="25" t="s">
        <v>128</v>
      </c>
      <c r="BE529" s="25" t="s">
        <v>128</v>
      </c>
      <c r="BF529" s="25" t="s">
        <v>128</v>
      </c>
      <c r="BG529" s="25" t="s">
        <v>128</v>
      </c>
      <c r="BH529" s="25" t="s">
        <v>113</v>
      </c>
      <c r="BI529" s="23" t="s">
        <v>128</v>
      </c>
      <c r="BJ529" t="s">
        <v>1345</v>
      </c>
      <c r="BK529" s="23" t="s">
        <v>1999</v>
      </c>
      <c r="BL529" s="23"/>
    </row>
    <row r="530" spans="1:64" ht="15">
      <c r="A530" s="28">
        <v>782</v>
      </c>
      <c r="B530" s="23" t="s">
        <v>2000</v>
      </c>
      <c r="C530" s="28" t="s">
        <v>2137</v>
      </c>
      <c r="D530" s="23" t="s">
        <v>2030</v>
      </c>
      <c r="E530" s="42">
        <v>3</v>
      </c>
      <c r="F530" s="25" t="s">
        <v>128</v>
      </c>
      <c r="G530" s="25" t="s">
        <v>128</v>
      </c>
      <c r="H530" s="25" t="s">
        <v>109</v>
      </c>
      <c r="I530" s="29" t="s">
        <v>2574</v>
      </c>
      <c r="J530" s="43" t="s">
        <v>4252</v>
      </c>
      <c r="K530" s="27" t="s">
        <v>4245</v>
      </c>
      <c r="L530" s="29">
        <v>102.006</v>
      </c>
      <c r="M530" s="29">
        <v>102.078</v>
      </c>
      <c r="N530" s="29">
        <v>1.3942784832995407</v>
      </c>
      <c r="O530" s="30">
        <v>3.85</v>
      </c>
      <c r="P530" s="27" t="s">
        <v>106</v>
      </c>
      <c r="Q530" s="31">
        <v>2</v>
      </c>
      <c r="R530" s="25" t="s">
        <v>3353</v>
      </c>
      <c r="S530" s="25" t="s">
        <v>128</v>
      </c>
      <c r="T530" s="25" t="s">
        <v>4374</v>
      </c>
      <c r="U530" s="25" t="s">
        <v>128</v>
      </c>
      <c r="V530" s="23" t="s">
        <v>8</v>
      </c>
      <c r="W530" s="23" t="s">
        <v>8</v>
      </c>
      <c r="X530" s="23" t="s">
        <v>1923</v>
      </c>
      <c r="Y530" s="23" t="s">
        <v>1301</v>
      </c>
      <c r="Z530" s="23" t="s">
        <v>113</v>
      </c>
      <c r="AA530" s="23" t="s">
        <v>1223</v>
      </c>
      <c r="AB530" s="23" t="s">
        <v>3035</v>
      </c>
      <c r="AC530" s="25">
        <v>0.8575342465753425</v>
      </c>
      <c r="AD530" s="32">
        <v>1000000000</v>
      </c>
      <c r="AE530" s="33">
        <f>VLOOKUP(J530,Library!A:B,2,0)</f>
        <v>1</v>
      </c>
      <c r="AF530" s="33">
        <f>VLOOKUP(J530,Library!A:G,7,0)</f>
        <v>3</v>
      </c>
      <c r="AG530" s="28" t="str">
        <f>VLOOKUP(V530,Library!W:X,2,0)</f>
        <v>N/A</v>
      </c>
      <c r="AH530" s="28" t="str">
        <f>VLOOKUP(W530,Library!Y:Z,2,0)</f>
        <v>N/A</v>
      </c>
      <c r="AI530" s="28">
        <f>VLOOKUP(X530,Library!AA:AB,2,0)</f>
        <v>3</v>
      </c>
      <c r="AJ530" s="33">
        <f>IF(MAX(AG530,AH530,AI530)=0,VLOOKUP(I530,Library!$J:$P,7,0),MAX(AG530,AH530,AI530))</f>
        <v>3</v>
      </c>
      <c r="AK530" s="33">
        <f t="shared" si="36"/>
        <v>2</v>
      </c>
      <c r="AL530" s="33">
        <f>VLOOKUP(AA530,Library!T:U,2,0)</f>
        <v>5</v>
      </c>
      <c r="AM530" s="34">
        <f t="shared" si="37"/>
        <v>2.3000000000000003</v>
      </c>
      <c r="AN530" s="33">
        <f t="shared" si="38"/>
        <v>3</v>
      </c>
      <c r="AO530" s="28" t="s">
        <v>127</v>
      </c>
      <c r="AP530" s="25" t="s">
        <v>128</v>
      </c>
      <c r="AQ530" s="28" t="s">
        <v>110</v>
      </c>
      <c r="AR530" s="28" t="s">
        <v>3146</v>
      </c>
      <c r="AS530" s="28" t="s">
        <v>2282</v>
      </c>
      <c r="AT530" s="23" t="s">
        <v>113</v>
      </c>
      <c r="AU530" s="23" t="s">
        <v>114</v>
      </c>
      <c r="AV530" s="25" t="s">
        <v>128</v>
      </c>
      <c r="AW530" s="25" t="s">
        <v>128</v>
      </c>
      <c r="AX530" s="25" t="s">
        <v>128</v>
      </c>
      <c r="AY530" s="25" t="s">
        <v>128</v>
      </c>
      <c r="AZ530" s="25" t="s">
        <v>128</v>
      </c>
      <c r="BA530" s="25" t="s">
        <v>128</v>
      </c>
      <c r="BB530" s="25" t="s">
        <v>128</v>
      </c>
      <c r="BC530" s="25" t="s">
        <v>128</v>
      </c>
      <c r="BD530" s="25" t="s">
        <v>128</v>
      </c>
      <c r="BE530" s="25" t="s">
        <v>128</v>
      </c>
      <c r="BF530" s="25" t="s">
        <v>128</v>
      </c>
      <c r="BG530" s="25" t="s">
        <v>128</v>
      </c>
      <c r="BH530" s="25" t="s">
        <v>113</v>
      </c>
      <c r="BI530" s="23" t="s">
        <v>128</v>
      </c>
      <c r="BJ530" t="s">
        <v>1345</v>
      </c>
      <c r="BK530" s="23" t="s">
        <v>2000</v>
      </c>
      <c r="BL530" s="23"/>
    </row>
    <row r="531" spans="1:64" ht="15">
      <c r="A531" s="28">
        <v>783</v>
      </c>
      <c r="B531" s="23" t="s">
        <v>2001</v>
      </c>
      <c r="C531" s="28" t="s">
        <v>2138</v>
      </c>
      <c r="D531" s="23" t="s">
        <v>2030</v>
      </c>
      <c r="E531" s="42">
        <v>3</v>
      </c>
      <c r="F531" s="25" t="s">
        <v>128</v>
      </c>
      <c r="G531" s="25" t="s">
        <v>128</v>
      </c>
      <c r="H531" s="25" t="s">
        <v>109</v>
      </c>
      <c r="I531" s="29" t="s">
        <v>2574</v>
      </c>
      <c r="J531" s="43" t="s">
        <v>4252</v>
      </c>
      <c r="K531" s="27" t="s">
        <v>4245</v>
      </c>
      <c r="L531" s="29">
        <v>102.809</v>
      </c>
      <c r="M531" s="29">
        <v>102.875</v>
      </c>
      <c r="N531" s="29">
        <v>1.3904396613049674</v>
      </c>
      <c r="O531" s="30">
        <v>3.48</v>
      </c>
      <c r="P531" s="27" t="s">
        <v>106</v>
      </c>
      <c r="Q531" s="31">
        <v>2</v>
      </c>
      <c r="R531" s="25" t="s">
        <v>3532</v>
      </c>
      <c r="S531" s="25" t="s">
        <v>128</v>
      </c>
      <c r="T531" s="25" t="s">
        <v>4374</v>
      </c>
      <c r="U531" s="25" t="s">
        <v>128</v>
      </c>
      <c r="V531" s="23" t="s">
        <v>1250</v>
      </c>
      <c r="W531" s="23" t="s">
        <v>1262</v>
      </c>
      <c r="X531" s="23" t="s">
        <v>1923</v>
      </c>
      <c r="Y531" s="23" t="s">
        <v>1301</v>
      </c>
      <c r="Z531" s="23" t="s">
        <v>113</v>
      </c>
      <c r="AA531" s="23" t="s">
        <v>1223</v>
      </c>
      <c r="AB531" s="23" t="s">
        <v>3036</v>
      </c>
      <c r="AC531" s="25">
        <v>1.4027397260273973</v>
      </c>
      <c r="AD531" s="32">
        <v>1000000000</v>
      </c>
      <c r="AE531" s="33">
        <f>VLOOKUP(J531,Library!A:B,2,0)</f>
        <v>1</v>
      </c>
      <c r="AF531" s="33">
        <f>VLOOKUP(J531,Library!A:G,7,0)</f>
        <v>3</v>
      </c>
      <c r="AG531" s="28">
        <f>VLOOKUP(V531,Library!W:X,2,0)</f>
        <v>3</v>
      </c>
      <c r="AH531" s="28">
        <f>VLOOKUP(W531,Library!Y:Z,2,0)</f>
        <v>3</v>
      </c>
      <c r="AI531" s="28">
        <f>VLOOKUP(X531,Library!AA:AB,2,0)</f>
        <v>3</v>
      </c>
      <c r="AJ531" s="33">
        <f>IF(MAX(AG531,AH531,AI531)=0,VLOOKUP(I531,Library!$J:$P,7,0),MAX(AG531,AH531,AI531))</f>
        <v>3</v>
      </c>
      <c r="AK531" s="33">
        <f t="shared" si="36"/>
        <v>3</v>
      </c>
      <c r="AL531" s="33">
        <f>VLOOKUP(AA531,Library!T:U,2,0)</f>
        <v>5</v>
      </c>
      <c r="AM531" s="34">
        <f t="shared" si="37"/>
        <v>2.4000000000000004</v>
      </c>
      <c r="AN531" s="33">
        <f t="shared" si="38"/>
        <v>3</v>
      </c>
      <c r="AO531" s="28" t="s">
        <v>127</v>
      </c>
      <c r="AP531" s="25" t="s">
        <v>128</v>
      </c>
      <c r="AQ531" s="28" t="s">
        <v>110</v>
      </c>
      <c r="AR531" s="28" t="s">
        <v>3146</v>
      </c>
      <c r="AS531" s="28" t="s">
        <v>2282</v>
      </c>
      <c r="AT531" s="23" t="s">
        <v>113</v>
      </c>
      <c r="AU531" s="23" t="s">
        <v>114</v>
      </c>
      <c r="AV531" s="25" t="s">
        <v>128</v>
      </c>
      <c r="AW531" s="25" t="s">
        <v>128</v>
      </c>
      <c r="AX531" s="25" t="s">
        <v>128</v>
      </c>
      <c r="AY531" s="25" t="s">
        <v>128</v>
      </c>
      <c r="AZ531" s="25" t="s">
        <v>128</v>
      </c>
      <c r="BA531" s="25" t="s">
        <v>128</v>
      </c>
      <c r="BB531" s="25" t="s">
        <v>128</v>
      </c>
      <c r="BC531" s="25" t="s">
        <v>128</v>
      </c>
      <c r="BD531" s="25" t="s">
        <v>128</v>
      </c>
      <c r="BE531" s="25" t="s">
        <v>128</v>
      </c>
      <c r="BF531" s="25" t="s">
        <v>128</v>
      </c>
      <c r="BG531" s="25" t="s">
        <v>128</v>
      </c>
      <c r="BH531" s="25" t="s">
        <v>113</v>
      </c>
      <c r="BI531" s="23" t="s">
        <v>128</v>
      </c>
      <c r="BJ531" t="s">
        <v>1345</v>
      </c>
      <c r="BK531" s="23" t="s">
        <v>2001</v>
      </c>
      <c r="BL531" s="23"/>
    </row>
    <row r="532" spans="1:64" ht="15">
      <c r="A532" s="28">
        <v>784</v>
      </c>
      <c r="B532" s="23" t="s">
        <v>2002</v>
      </c>
      <c r="C532" s="28" t="s">
        <v>2139</v>
      </c>
      <c r="D532" s="23" t="s">
        <v>2030</v>
      </c>
      <c r="E532" s="42">
        <v>3</v>
      </c>
      <c r="F532" s="25" t="s">
        <v>128</v>
      </c>
      <c r="G532" s="25" t="s">
        <v>128</v>
      </c>
      <c r="H532" s="25" t="s">
        <v>109</v>
      </c>
      <c r="I532" s="29" t="s">
        <v>2574</v>
      </c>
      <c r="J532" s="43" t="s">
        <v>4252</v>
      </c>
      <c r="K532" s="27" t="s">
        <v>4245</v>
      </c>
      <c r="L532" s="29">
        <v>104.818</v>
      </c>
      <c r="M532" s="29">
        <v>105.078</v>
      </c>
      <c r="N532" s="29">
        <v>1.4323001410662557</v>
      </c>
      <c r="O532" s="30">
        <v>3.6</v>
      </c>
      <c r="P532" s="27" t="s">
        <v>106</v>
      </c>
      <c r="Q532" s="31">
        <v>2</v>
      </c>
      <c r="R532" s="25" t="s">
        <v>3532</v>
      </c>
      <c r="S532" s="25" t="s">
        <v>128</v>
      </c>
      <c r="T532" s="25" t="s">
        <v>4374</v>
      </c>
      <c r="U532" s="25" t="s">
        <v>128</v>
      </c>
      <c r="V532" s="23" t="s">
        <v>8</v>
      </c>
      <c r="W532" s="23" t="s">
        <v>1262</v>
      </c>
      <c r="X532" s="23" t="s">
        <v>1923</v>
      </c>
      <c r="Y532" s="23" t="s">
        <v>1301</v>
      </c>
      <c r="Z532" s="23" t="s">
        <v>113</v>
      </c>
      <c r="AA532" s="23" t="s">
        <v>1223</v>
      </c>
      <c r="AB532" s="23" t="s">
        <v>3037</v>
      </c>
      <c r="AC532" s="25">
        <v>2.4</v>
      </c>
      <c r="AD532" s="32">
        <v>2000000000</v>
      </c>
      <c r="AE532" s="33">
        <f>VLOOKUP(J532,Library!A:B,2,0)</f>
        <v>1</v>
      </c>
      <c r="AF532" s="33">
        <f>VLOOKUP(J532,Library!A:G,7,0)</f>
        <v>3</v>
      </c>
      <c r="AG532" s="28" t="str">
        <f>VLOOKUP(V532,Library!W:X,2,0)</f>
        <v>N/A</v>
      </c>
      <c r="AH532" s="28">
        <f>VLOOKUP(W532,Library!Y:Z,2,0)</f>
        <v>3</v>
      </c>
      <c r="AI532" s="28">
        <f>VLOOKUP(X532,Library!AA:AB,2,0)</f>
        <v>3</v>
      </c>
      <c r="AJ532" s="33">
        <f>IF(MAX(AG532,AH532,AI532)=0,VLOOKUP(I532,Library!$J:$P,7,0),MAX(AG532,AH532,AI532))</f>
        <v>3</v>
      </c>
      <c r="AK532" s="33">
        <f t="shared" si="36"/>
        <v>3</v>
      </c>
      <c r="AL532" s="33">
        <f>VLOOKUP(AA532,Library!T:U,2,0)</f>
        <v>5</v>
      </c>
      <c r="AM532" s="34">
        <f t="shared" si="37"/>
        <v>2.4000000000000004</v>
      </c>
      <c r="AN532" s="33">
        <f t="shared" si="38"/>
        <v>3</v>
      </c>
      <c r="AO532" s="28" t="s">
        <v>127</v>
      </c>
      <c r="AP532" s="25" t="s">
        <v>128</v>
      </c>
      <c r="AQ532" s="28" t="s">
        <v>110</v>
      </c>
      <c r="AR532" s="28" t="s">
        <v>3146</v>
      </c>
      <c r="AS532" s="28" t="s">
        <v>2282</v>
      </c>
      <c r="AT532" s="23" t="s">
        <v>113</v>
      </c>
      <c r="AU532" s="23" t="s">
        <v>114</v>
      </c>
      <c r="AV532" s="25" t="s">
        <v>128</v>
      </c>
      <c r="AW532" s="25" t="s">
        <v>128</v>
      </c>
      <c r="AX532" s="25" t="s">
        <v>128</v>
      </c>
      <c r="AY532" s="25" t="s">
        <v>128</v>
      </c>
      <c r="AZ532" s="25" t="s">
        <v>128</v>
      </c>
      <c r="BA532" s="25" t="s">
        <v>128</v>
      </c>
      <c r="BB532" s="25" t="s">
        <v>128</v>
      </c>
      <c r="BC532" s="25" t="s">
        <v>128</v>
      </c>
      <c r="BD532" s="25" t="s">
        <v>128</v>
      </c>
      <c r="BE532" s="25" t="s">
        <v>128</v>
      </c>
      <c r="BF532" s="25" t="s">
        <v>128</v>
      </c>
      <c r="BG532" s="25" t="s">
        <v>128</v>
      </c>
      <c r="BH532" s="25" t="s">
        <v>113</v>
      </c>
      <c r="BI532" s="23" t="s">
        <v>128</v>
      </c>
      <c r="BJ532" t="s">
        <v>1345</v>
      </c>
      <c r="BK532" s="23" t="s">
        <v>2002</v>
      </c>
      <c r="BL532" s="23"/>
    </row>
    <row r="533" spans="1:64" ht="15">
      <c r="A533" s="28">
        <v>785</v>
      </c>
      <c r="B533" s="23" t="s">
        <v>2003</v>
      </c>
      <c r="C533" s="28" t="s">
        <v>2140</v>
      </c>
      <c r="D533" s="23" t="s">
        <v>2030</v>
      </c>
      <c r="E533" s="42">
        <v>3</v>
      </c>
      <c r="F533" s="25" t="s">
        <v>128</v>
      </c>
      <c r="G533" s="25" t="s">
        <v>128</v>
      </c>
      <c r="H533" s="25" t="s">
        <v>109</v>
      </c>
      <c r="I533" s="29" t="s">
        <v>2574</v>
      </c>
      <c r="J533" s="43" t="s">
        <v>4252</v>
      </c>
      <c r="K533" s="27" t="s">
        <v>4245</v>
      </c>
      <c r="L533" s="29">
        <v>108.90900000000001</v>
      </c>
      <c r="M533" s="29">
        <v>109.161</v>
      </c>
      <c r="N533" s="29">
        <v>1.4315918195387651</v>
      </c>
      <c r="O533" s="30">
        <v>4.29</v>
      </c>
      <c r="P533" s="27" t="s">
        <v>106</v>
      </c>
      <c r="Q533" s="31">
        <v>2</v>
      </c>
      <c r="R533" s="25" t="s">
        <v>4381</v>
      </c>
      <c r="S533" s="25" t="s">
        <v>128</v>
      </c>
      <c r="T533" s="25" t="s">
        <v>4374</v>
      </c>
      <c r="U533" s="25" t="s">
        <v>128</v>
      </c>
      <c r="V533" s="23" t="s">
        <v>8</v>
      </c>
      <c r="W533" s="23" t="s">
        <v>1262</v>
      </c>
      <c r="X533" s="23" t="s">
        <v>8</v>
      </c>
      <c r="Y533" s="23" t="s">
        <v>1301</v>
      </c>
      <c r="Z533" s="23" t="s">
        <v>113</v>
      </c>
      <c r="AA533" s="23" t="s">
        <v>1223</v>
      </c>
      <c r="AB533" s="23" t="s">
        <v>3038</v>
      </c>
      <c r="AC533" s="25">
        <v>3.3013698630136985</v>
      </c>
      <c r="AD533" s="32">
        <v>500000000</v>
      </c>
      <c r="AE533" s="33">
        <f>VLOOKUP(J533,Library!A:B,2,0)</f>
        <v>1</v>
      </c>
      <c r="AF533" s="33">
        <f>VLOOKUP(J533,Library!A:G,7,0)</f>
        <v>3</v>
      </c>
      <c r="AG533" s="28" t="str">
        <f>VLOOKUP(V533,Library!W:X,2,0)</f>
        <v>N/A</v>
      </c>
      <c r="AH533" s="28">
        <f>VLOOKUP(W533,Library!Y:Z,2,0)</f>
        <v>3</v>
      </c>
      <c r="AI533" s="28" t="str">
        <f>VLOOKUP(X533,Library!AA:AB,2,0)</f>
        <v>N/A</v>
      </c>
      <c r="AJ533" s="33">
        <f>IF(MAX(AG533,AH533,AI533)=0,VLOOKUP(I533,Library!$J:$P,7,0),MAX(AG533,AH533,AI533))</f>
        <v>3</v>
      </c>
      <c r="AK533" s="33">
        <f t="shared" si="36"/>
        <v>3</v>
      </c>
      <c r="AL533" s="33">
        <f>VLOOKUP(AA533,Library!T:U,2,0)</f>
        <v>5</v>
      </c>
      <c r="AM533" s="34">
        <f t="shared" si="37"/>
        <v>2.4000000000000004</v>
      </c>
      <c r="AN533" s="33">
        <f t="shared" si="38"/>
        <v>3</v>
      </c>
      <c r="AO533" s="28" t="s">
        <v>127</v>
      </c>
      <c r="AP533" s="25" t="s">
        <v>128</v>
      </c>
      <c r="AQ533" s="28" t="s">
        <v>110</v>
      </c>
      <c r="AR533" s="28" t="s">
        <v>3146</v>
      </c>
      <c r="AS533" s="28" t="s">
        <v>2282</v>
      </c>
      <c r="AT533" s="23" t="s">
        <v>113</v>
      </c>
      <c r="AU533" s="23" t="s">
        <v>114</v>
      </c>
      <c r="AV533" s="25" t="s">
        <v>128</v>
      </c>
      <c r="AW533" s="25" t="s">
        <v>128</v>
      </c>
      <c r="AX533" s="25" t="s">
        <v>128</v>
      </c>
      <c r="AY533" s="25" t="s">
        <v>128</v>
      </c>
      <c r="AZ533" s="25" t="s">
        <v>128</v>
      </c>
      <c r="BA533" s="25" t="s">
        <v>128</v>
      </c>
      <c r="BB533" s="25" t="s">
        <v>128</v>
      </c>
      <c r="BC533" s="25" t="s">
        <v>128</v>
      </c>
      <c r="BD533" s="25" t="s">
        <v>128</v>
      </c>
      <c r="BE533" s="25" t="s">
        <v>128</v>
      </c>
      <c r="BF533" s="25" t="s">
        <v>128</v>
      </c>
      <c r="BG533" s="25" t="s">
        <v>128</v>
      </c>
      <c r="BH533" s="25" t="s">
        <v>113</v>
      </c>
      <c r="BI533" s="23" t="s">
        <v>128</v>
      </c>
      <c r="BJ533" t="s">
        <v>1345</v>
      </c>
      <c r="BK533" s="23" t="s">
        <v>2003</v>
      </c>
      <c r="BL533" s="23"/>
    </row>
    <row r="534" spans="1:64" ht="15">
      <c r="A534" s="28">
        <v>786</v>
      </c>
      <c r="B534" s="23" t="s">
        <v>2004</v>
      </c>
      <c r="C534" s="28" t="s">
        <v>2141</v>
      </c>
      <c r="D534" s="23" t="s">
        <v>2030</v>
      </c>
      <c r="E534" s="42">
        <v>3</v>
      </c>
      <c r="F534" s="25" t="s">
        <v>128</v>
      </c>
      <c r="G534" s="25" t="s">
        <v>128</v>
      </c>
      <c r="H534" s="25" t="s">
        <v>109</v>
      </c>
      <c r="I534" s="29" t="s">
        <v>2574</v>
      </c>
      <c r="J534" s="43" t="s">
        <v>4252</v>
      </c>
      <c r="K534" s="27" t="s">
        <v>4245</v>
      </c>
      <c r="L534" s="29">
        <v>108.254</v>
      </c>
      <c r="M534" s="29">
        <v>108.48099999999999</v>
      </c>
      <c r="N534" s="29">
        <v>1.5488144341566985</v>
      </c>
      <c r="O534" s="30">
        <v>3.6</v>
      </c>
      <c r="P534" s="27" t="s">
        <v>106</v>
      </c>
      <c r="Q534" s="31">
        <v>2</v>
      </c>
      <c r="R534" s="25" t="s">
        <v>4416</v>
      </c>
      <c r="S534" s="25" t="s">
        <v>128</v>
      </c>
      <c r="T534" s="25" t="s">
        <v>4374</v>
      </c>
      <c r="U534" s="25" t="s">
        <v>128</v>
      </c>
      <c r="V534" s="23" t="s">
        <v>8</v>
      </c>
      <c r="W534" s="23" t="s">
        <v>1262</v>
      </c>
      <c r="X534" s="23" t="s">
        <v>8</v>
      </c>
      <c r="Y534" s="23" t="s">
        <v>1301</v>
      </c>
      <c r="Z534" s="23" t="s">
        <v>113</v>
      </c>
      <c r="AA534" s="23" t="s">
        <v>1223</v>
      </c>
      <c r="AB534" s="23" t="s">
        <v>3039</v>
      </c>
      <c r="AC534" s="25">
        <v>4.2986301369863016</v>
      </c>
      <c r="AD534" s="32">
        <v>500000000</v>
      </c>
      <c r="AE534" s="33">
        <f>VLOOKUP(J534,Library!A:B,2,0)</f>
        <v>1</v>
      </c>
      <c r="AF534" s="33">
        <f>VLOOKUP(J534,Library!A:G,7,0)</f>
        <v>3</v>
      </c>
      <c r="AG534" s="28" t="str">
        <f>VLOOKUP(V534,Library!W:X,2,0)</f>
        <v>N/A</v>
      </c>
      <c r="AH534" s="28">
        <f>VLOOKUP(W534,Library!Y:Z,2,0)</f>
        <v>3</v>
      </c>
      <c r="AI534" s="28" t="str">
        <f>VLOOKUP(X534,Library!AA:AB,2,0)</f>
        <v>N/A</v>
      </c>
      <c r="AJ534" s="33">
        <f>IF(MAX(AG534,AH534,AI534)=0,VLOOKUP(I534,Library!$J:$P,7,0),MAX(AG534,AH534,AI534))</f>
        <v>3</v>
      </c>
      <c r="AK534" s="33">
        <f t="shared" si="36"/>
        <v>3</v>
      </c>
      <c r="AL534" s="33">
        <f>VLOOKUP(AA534,Library!T:U,2,0)</f>
        <v>5</v>
      </c>
      <c r="AM534" s="34">
        <f t="shared" si="37"/>
        <v>2.4000000000000004</v>
      </c>
      <c r="AN534" s="33">
        <f t="shared" si="38"/>
        <v>3</v>
      </c>
      <c r="AO534" s="28" t="s">
        <v>127</v>
      </c>
      <c r="AP534" s="25" t="s">
        <v>128</v>
      </c>
      <c r="AQ534" s="28" t="s">
        <v>110</v>
      </c>
      <c r="AR534" s="28" t="s">
        <v>3146</v>
      </c>
      <c r="AS534" s="28" t="s">
        <v>2282</v>
      </c>
      <c r="AT534" s="23" t="s">
        <v>113</v>
      </c>
      <c r="AU534" s="23" t="s">
        <v>114</v>
      </c>
      <c r="AV534" s="25" t="s">
        <v>128</v>
      </c>
      <c r="AW534" s="25" t="s">
        <v>128</v>
      </c>
      <c r="AX534" s="25" t="s">
        <v>128</v>
      </c>
      <c r="AY534" s="25" t="s">
        <v>128</v>
      </c>
      <c r="AZ534" s="25" t="s">
        <v>128</v>
      </c>
      <c r="BA534" s="25" t="s">
        <v>128</v>
      </c>
      <c r="BB534" s="25" t="s">
        <v>128</v>
      </c>
      <c r="BC534" s="25" t="s">
        <v>128</v>
      </c>
      <c r="BD534" s="25" t="s">
        <v>128</v>
      </c>
      <c r="BE534" s="25" t="s">
        <v>128</v>
      </c>
      <c r="BF534" s="25" t="s">
        <v>128</v>
      </c>
      <c r="BG534" s="25" t="s">
        <v>128</v>
      </c>
      <c r="BH534" s="25" t="s">
        <v>113</v>
      </c>
      <c r="BI534" s="23" t="s">
        <v>128</v>
      </c>
      <c r="BJ534" t="s">
        <v>1345</v>
      </c>
      <c r="BK534" s="23" t="s">
        <v>2004</v>
      </c>
      <c r="BL534" s="23"/>
    </row>
    <row r="535" spans="1:64" ht="15">
      <c r="A535" s="28">
        <v>787</v>
      </c>
      <c r="B535" s="23" t="s">
        <v>2005</v>
      </c>
      <c r="C535" s="28" t="s">
        <v>2142</v>
      </c>
      <c r="D535" s="23" t="s">
        <v>2030</v>
      </c>
      <c r="E535" s="42">
        <v>3</v>
      </c>
      <c r="F535" s="25" t="s">
        <v>128</v>
      </c>
      <c r="G535" s="25" t="s">
        <v>128</v>
      </c>
      <c r="H535" s="25" t="s">
        <v>109</v>
      </c>
      <c r="I535" s="29" t="s">
        <v>2574</v>
      </c>
      <c r="J535" s="43" t="s">
        <v>4252</v>
      </c>
      <c r="K535" s="27" t="s">
        <v>4245</v>
      </c>
      <c r="L535" s="29">
        <v>113.661</v>
      </c>
      <c r="M535" s="29">
        <v>114.35599999999999</v>
      </c>
      <c r="N535" s="29">
        <v>1.5723146470674021</v>
      </c>
      <c r="O535" s="30">
        <v>4.1500000000000004</v>
      </c>
      <c r="P535" s="27" t="s">
        <v>106</v>
      </c>
      <c r="Q535" s="31">
        <v>2</v>
      </c>
      <c r="R535" s="25" t="s">
        <v>3353</v>
      </c>
      <c r="S535" s="25" t="s">
        <v>128</v>
      </c>
      <c r="T535" s="25" t="s">
        <v>4374</v>
      </c>
      <c r="U535" s="25" t="s">
        <v>128</v>
      </c>
      <c r="V535" s="23" t="s">
        <v>8</v>
      </c>
      <c r="W535" s="23" t="s">
        <v>8</v>
      </c>
      <c r="X535" s="23" t="s">
        <v>1923</v>
      </c>
      <c r="Y535" s="23" t="s">
        <v>1301</v>
      </c>
      <c r="Z535" s="23" t="s">
        <v>113</v>
      </c>
      <c r="AA535" s="23" t="s">
        <v>1223</v>
      </c>
      <c r="AB535" s="23" t="s">
        <v>3040</v>
      </c>
      <c r="AC535" s="25">
        <v>5.86027397260274</v>
      </c>
      <c r="AD535" s="32">
        <v>2500000000</v>
      </c>
      <c r="AE535" s="33">
        <f>VLOOKUP(J535,Library!A:B,2,0)</f>
        <v>1</v>
      </c>
      <c r="AF535" s="33">
        <f>VLOOKUP(J535,Library!A:G,7,0)</f>
        <v>3</v>
      </c>
      <c r="AG535" s="28" t="str">
        <f>VLOOKUP(V535,Library!W:X,2,0)</f>
        <v>N/A</v>
      </c>
      <c r="AH535" s="28" t="str">
        <f>VLOOKUP(W535,Library!Y:Z,2,0)</f>
        <v>N/A</v>
      </c>
      <c r="AI535" s="28">
        <f>VLOOKUP(X535,Library!AA:AB,2,0)</f>
        <v>3</v>
      </c>
      <c r="AJ535" s="33">
        <f>IF(MAX(AG535,AH535,AI535)=0,VLOOKUP(I535,Library!$J:$P,7,0),MAX(AG535,AH535,AI535))</f>
        <v>3</v>
      </c>
      <c r="AK535" s="33">
        <f t="shared" si="36"/>
        <v>4</v>
      </c>
      <c r="AL535" s="33">
        <f>VLOOKUP(AA535,Library!T:U,2,0)</f>
        <v>5</v>
      </c>
      <c r="AM535" s="34">
        <f t="shared" si="37"/>
        <v>2.5</v>
      </c>
      <c r="AN535" s="33">
        <f t="shared" si="38"/>
        <v>3</v>
      </c>
      <c r="AO535" s="28" t="s">
        <v>127</v>
      </c>
      <c r="AP535" s="25" t="s">
        <v>128</v>
      </c>
      <c r="AQ535" s="28" t="s">
        <v>110</v>
      </c>
      <c r="AR535" s="28" t="s">
        <v>3146</v>
      </c>
      <c r="AS535" s="28" t="s">
        <v>2282</v>
      </c>
      <c r="AT535" s="23" t="s">
        <v>113</v>
      </c>
      <c r="AU535" s="23" t="s">
        <v>114</v>
      </c>
      <c r="AV535" s="25" t="s">
        <v>128</v>
      </c>
      <c r="AW535" s="25" t="s">
        <v>128</v>
      </c>
      <c r="AX535" s="25" t="s">
        <v>128</v>
      </c>
      <c r="AY535" s="25" t="s">
        <v>128</v>
      </c>
      <c r="AZ535" s="25" t="s">
        <v>128</v>
      </c>
      <c r="BA535" s="25" t="s">
        <v>128</v>
      </c>
      <c r="BB535" s="25" t="s">
        <v>128</v>
      </c>
      <c r="BC535" s="25" t="s">
        <v>128</v>
      </c>
      <c r="BD535" s="25" t="s">
        <v>128</v>
      </c>
      <c r="BE535" s="25" t="s">
        <v>128</v>
      </c>
      <c r="BF535" s="25" t="s">
        <v>128</v>
      </c>
      <c r="BG535" s="25" t="s">
        <v>128</v>
      </c>
      <c r="BH535" s="25" t="s">
        <v>113</v>
      </c>
      <c r="BI535" s="23" t="s">
        <v>128</v>
      </c>
      <c r="BJ535" t="s">
        <v>1345</v>
      </c>
      <c r="BK535" s="23" t="s">
        <v>2005</v>
      </c>
      <c r="BL535" s="23"/>
    </row>
    <row r="536" spans="1:64" ht="15">
      <c r="A536" s="28">
        <v>788</v>
      </c>
      <c r="B536" s="23" t="s">
        <v>2006</v>
      </c>
      <c r="C536" s="28" t="s">
        <v>2143</v>
      </c>
      <c r="D536" s="23" t="s">
        <v>2030</v>
      </c>
      <c r="E536" s="42">
        <v>3</v>
      </c>
      <c r="F536" s="25" t="s">
        <v>128</v>
      </c>
      <c r="G536" s="25" t="s">
        <v>128</v>
      </c>
      <c r="H536" s="25" t="s">
        <v>109</v>
      </c>
      <c r="I536" s="29" t="s">
        <v>2574</v>
      </c>
      <c r="J536" s="43" t="s">
        <v>4252</v>
      </c>
      <c r="K536" s="27" t="s">
        <v>4245</v>
      </c>
      <c r="L536" s="29">
        <v>120.098</v>
      </c>
      <c r="M536" s="29">
        <v>120.578</v>
      </c>
      <c r="N536" s="29">
        <v>1.8163804914802739</v>
      </c>
      <c r="O536" s="30">
        <v>4.5</v>
      </c>
      <c r="P536" s="27" t="s">
        <v>106</v>
      </c>
      <c r="Q536" s="31">
        <v>2</v>
      </c>
      <c r="R536" s="25" t="s">
        <v>4381</v>
      </c>
      <c r="S536" s="25" t="s">
        <v>128</v>
      </c>
      <c r="T536" s="25" t="s">
        <v>4374</v>
      </c>
      <c r="U536" s="25" t="s">
        <v>128</v>
      </c>
      <c r="V536" s="23" t="s">
        <v>8</v>
      </c>
      <c r="W536" s="23" t="s">
        <v>1262</v>
      </c>
      <c r="X536" s="23" t="s">
        <v>8</v>
      </c>
      <c r="Y536" s="23" t="s">
        <v>1301</v>
      </c>
      <c r="Z536" s="23" t="s">
        <v>113</v>
      </c>
      <c r="AA536" s="23" t="s">
        <v>1223</v>
      </c>
      <c r="AB536" s="23" t="s">
        <v>3041</v>
      </c>
      <c r="AC536" s="25">
        <v>8.3041095890410954</v>
      </c>
      <c r="AD536" s="32">
        <v>500000000</v>
      </c>
      <c r="AE536" s="33">
        <f>VLOOKUP(J536,Library!A:B,2,0)</f>
        <v>1</v>
      </c>
      <c r="AF536" s="33">
        <f>VLOOKUP(J536,Library!A:G,7,0)</f>
        <v>3</v>
      </c>
      <c r="AG536" s="28" t="str">
        <f>VLOOKUP(V536,Library!W:X,2,0)</f>
        <v>N/A</v>
      </c>
      <c r="AH536" s="28">
        <f>VLOOKUP(W536,Library!Y:Z,2,0)</f>
        <v>3</v>
      </c>
      <c r="AI536" s="28" t="str">
        <f>VLOOKUP(X536,Library!AA:AB,2,0)</f>
        <v>N/A</v>
      </c>
      <c r="AJ536" s="33">
        <f>IF(MAX(AG536,AH536,AI536)=0,VLOOKUP(I536,Library!$J:$P,7,0),MAX(AG536,AH536,AI536))</f>
        <v>3</v>
      </c>
      <c r="AK536" s="33">
        <f t="shared" si="36"/>
        <v>4</v>
      </c>
      <c r="AL536" s="33">
        <f>VLOOKUP(AA536,Library!T:U,2,0)</f>
        <v>5</v>
      </c>
      <c r="AM536" s="34">
        <f t="shared" si="37"/>
        <v>2.5</v>
      </c>
      <c r="AN536" s="33">
        <f t="shared" si="38"/>
        <v>3</v>
      </c>
      <c r="AO536" s="28" t="s">
        <v>127</v>
      </c>
      <c r="AP536" s="25" t="s">
        <v>128</v>
      </c>
      <c r="AQ536" s="28" t="s">
        <v>110</v>
      </c>
      <c r="AR536" s="28" t="s">
        <v>3146</v>
      </c>
      <c r="AS536" s="28" t="s">
        <v>2282</v>
      </c>
      <c r="AT536" s="23" t="s">
        <v>113</v>
      </c>
      <c r="AU536" s="23" t="s">
        <v>114</v>
      </c>
      <c r="AV536" s="25" t="s">
        <v>128</v>
      </c>
      <c r="AW536" s="25" t="s">
        <v>128</v>
      </c>
      <c r="AX536" s="25" t="s">
        <v>128</v>
      </c>
      <c r="AY536" s="25" t="s">
        <v>128</v>
      </c>
      <c r="AZ536" s="25" t="s">
        <v>128</v>
      </c>
      <c r="BA536" s="25" t="s">
        <v>128</v>
      </c>
      <c r="BB536" s="25" t="s">
        <v>128</v>
      </c>
      <c r="BC536" s="25" t="s">
        <v>128</v>
      </c>
      <c r="BD536" s="25" t="s">
        <v>128</v>
      </c>
      <c r="BE536" s="25" t="s">
        <v>128</v>
      </c>
      <c r="BF536" s="25" t="s">
        <v>128</v>
      </c>
      <c r="BG536" s="25" t="s">
        <v>128</v>
      </c>
      <c r="BH536" s="25" t="s">
        <v>113</v>
      </c>
      <c r="BI536" s="23" t="s">
        <v>128</v>
      </c>
      <c r="BJ536" t="s">
        <v>1345</v>
      </c>
      <c r="BK536" s="23" t="s">
        <v>2006</v>
      </c>
      <c r="BL536" s="23"/>
    </row>
    <row r="537" spans="1:64" ht="15">
      <c r="A537" s="28">
        <v>789</v>
      </c>
      <c r="B537" s="23" t="s">
        <v>2007</v>
      </c>
      <c r="C537" s="28" t="s">
        <v>2144</v>
      </c>
      <c r="D537" s="23" t="s">
        <v>2030</v>
      </c>
      <c r="E537" s="42">
        <v>3</v>
      </c>
      <c r="F537" s="25" t="s">
        <v>128</v>
      </c>
      <c r="G537" s="25" t="s">
        <v>128</v>
      </c>
      <c r="H537" s="25" t="s">
        <v>109</v>
      </c>
      <c r="I537" s="29" t="s">
        <v>2574</v>
      </c>
      <c r="J537" s="43" t="s">
        <v>4252</v>
      </c>
      <c r="K537" s="27" t="s">
        <v>4245</v>
      </c>
      <c r="L537" s="29">
        <v>118.351</v>
      </c>
      <c r="M537" s="29">
        <v>118.845</v>
      </c>
      <c r="N537" s="29">
        <v>1.8885920789081714</v>
      </c>
      <c r="O537" s="30">
        <v>4</v>
      </c>
      <c r="P537" s="27" t="s">
        <v>106</v>
      </c>
      <c r="Q537" s="31">
        <v>2</v>
      </c>
      <c r="R537" s="25" t="s">
        <v>4453</v>
      </c>
      <c r="S537" s="25" t="s">
        <v>128</v>
      </c>
      <c r="T537" s="25" t="s">
        <v>4374</v>
      </c>
      <c r="U537" s="25" t="s">
        <v>128</v>
      </c>
      <c r="V537" s="23" t="s">
        <v>8</v>
      </c>
      <c r="W537" s="23" t="s">
        <v>8</v>
      </c>
      <c r="X537" s="23" t="s">
        <v>1923</v>
      </c>
      <c r="Y537" s="23" t="s">
        <v>1301</v>
      </c>
      <c r="Z537" s="23" t="s">
        <v>113</v>
      </c>
      <c r="AA537" s="23" t="s">
        <v>1223</v>
      </c>
      <c r="AB537" s="23" t="s">
        <v>3042</v>
      </c>
      <c r="AC537" s="25">
        <v>9.830136986301369</v>
      </c>
      <c r="AD537" s="32">
        <v>1000000000</v>
      </c>
      <c r="AE537" s="33">
        <f>VLOOKUP(J537,Library!A:B,2,0)</f>
        <v>1</v>
      </c>
      <c r="AF537" s="33">
        <f>VLOOKUP(J537,Library!A:G,7,0)</f>
        <v>3</v>
      </c>
      <c r="AG537" s="28" t="str">
        <f>VLOOKUP(V537,Library!W:X,2,0)</f>
        <v>N/A</v>
      </c>
      <c r="AH537" s="28" t="str">
        <f>VLOOKUP(W537,Library!Y:Z,2,0)</f>
        <v>N/A</v>
      </c>
      <c r="AI537" s="28">
        <f>VLOOKUP(X537,Library!AA:AB,2,0)</f>
        <v>3</v>
      </c>
      <c r="AJ537" s="33">
        <f>IF(MAX(AG537,AH537,AI537)=0,VLOOKUP(I537,Library!$J:$P,7,0),MAX(AG537,AH537,AI537))</f>
        <v>3</v>
      </c>
      <c r="AK537" s="33">
        <f t="shared" si="36"/>
        <v>4</v>
      </c>
      <c r="AL537" s="33">
        <f>VLOOKUP(AA537,Library!T:U,2,0)</f>
        <v>5</v>
      </c>
      <c r="AM537" s="34">
        <f t="shared" si="37"/>
        <v>2.5</v>
      </c>
      <c r="AN537" s="33">
        <f t="shared" si="38"/>
        <v>3</v>
      </c>
      <c r="AO537" s="28" t="s">
        <v>127</v>
      </c>
      <c r="AP537" s="25" t="s">
        <v>128</v>
      </c>
      <c r="AQ537" s="28" t="s">
        <v>110</v>
      </c>
      <c r="AR537" s="28" t="s">
        <v>3146</v>
      </c>
      <c r="AS537" s="28" t="s">
        <v>2282</v>
      </c>
      <c r="AT537" s="23" t="s">
        <v>113</v>
      </c>
      <c r="AU537" s="23" t="s">
        <v>114</v>
      </c>
      <c r="AV537" s="25" t="s">
        <v>128</v>
      </c>
      <c r="AW537" s="25" t="s">
        <v>128</v>
      </c>
      <c r="AX537" s="25" t="s">
        <v>128</v>
      </c>
      <c r="AY537" s="25" t="s">
        <v>128</v>
      </c>
      <c r="AZ537" s="25" t="s">
        <v>128</v>
      </c>
      <c r="BA537" s="25" t="s">
        <v>128</v>
      </c>
      <c r="BB537" s="25" t="s">
        <v>128</v>
      </c>
      <c r="BC537" s="25" t="s">
        <v>128</v>
      </c>
      <c r="BD537" s="25" t="s">
        <v>128</v>
      </c>
      <c r="BE537" s="25" t="s">
        <v>128</v>
      </c>
      <c r="BF537" s="25" t="s">
        <v>128</v>
      </c>
      <c r="BG537" s="25" t="s">
        <v>128</v>
      </c>
      <c r="BH537" s="25" t="s">
        <v>113</v>
      </c>
      <c r="BI537" s="23" t="s">
        <v>128</v>
      </c>
      <c r="BJ537" t="s">
        <v>1345</v>
      </c>
      <c r="BK537" s="23" t="s">
        <v>2007</v>
      </c>
      <c r="BL537" s="23"/>
    </row>
    <row r="538" spans="1:64" ht="15">
      <c r="A538" s="28">
        <v>790</v>
      </c>
      <c r="B538" s="23" t="s">
        <v>2008</v>
      </c>
      <c r="C538" s="28" t="s">
        <v>2145</v>
      </c>
      <c r="D538" s="23" t="s">
        <v>2030</v>
      </c>
      <c r="E538" s="42">
        <v>3</v>
      </c>
      <c r="F538" s="25" t="s">
        <v>128</v>
      </c>
      <c r="G538" s="25" t="s">
        <v>128</v>
      </c>
      <c r="H538" s="25" t="s">
        <v>109</v>
      </c>
      <c r="I538" s="29" t="s">
        <v>2574</v>
      </c>
      <c r="J538" s="43" t="s">
        <v>4252</v>
      </c>
      <c r="K538" s="27" t="s">
        <v>4245</v>
      </c>
      <c r="L538" s="29">
        <v>118.179</v>
      </c>
      <c r="M538" s="29">
        <v>118.84099999999999</v>
      </c>
      <c r="N538" s="29">
        <v>1.897866773711685</v>
      </c>
      <c r="O538" s="30">
        <v>3.9</v>
      </c>
      <c r="P538" s="27" t="s">
        <v>106</v>
      </c>
      <c r="Q538" s="31">
        <v>2</v>
      </c>
      <c r="R538" s="25" t="s">
        <v>2869</v>
      </c>
      <c r="S538" s="25" t="s">
        <v>128</v>
      </c>
      <c r="T538" s="25" t="s">
        <v>4374</v>
      </c>
      <c r="U538" s="25" t="s">
        <v>128</v>
      </c>
      <c r="V538" s="23" t="s">
        <v>8</v>
      </c>
      <c r="W538" s="23" t="s">
        <v>8</v>
      </c>
      <c r="X538" s="23" t="s">
        <v>1923</v>
      </c>
      <c r="Y538" s="23" t="s">
        <v>1301</v>
      </c>
      <c r="Z538" s="23" t="s">
        <v>113</v>
      </c>
      <c r="AA538" s="23" t="s">
        <v>1223</v>
      </c>
      <c r="AB538" s="23" t="s">
        <v>3043</v>
      </c>
      <c r="AC538" s="25">
        <v>10.424657534246576</v>
      </c>
      <c r="AD538" s="32">
        <v>500000000</v>
      </c>
      <c r="AE538" s="33">
        <f>VLOOKUP(J538,Library!A:B,2,0)</f>
        <v>1</v>
      </c>
      <c r="AF538" s="33">
        <f>VLOOKUP(J538,Library!A:G,7,0)</f>
        <v>3</v>
      </c>
      <c r="AG538" s="28" t="str">
        <f>VLOOKUP(V538,Library!W:X,2,0)</f>
        <v>N/A</v>
      </c>
      <c r="AH538" s="28" t="str">
        <f>VLOOKUP(W538,Library!Y:Z,2,0)</f>
        <v>N/A</v>
      </c>
      <c r="AI538" s="28">
        <f>VLOOKUP(X538,Library!AA:AB,2,0)</f>
        <v>3</v>
      </c>
      <c r="AJ538" s="33">
        <f>IF(MAX(AG538,AH538,AI538)=0,VLOOKUP(I538,Library!$J:$P,7,0),MAX(AG538,AH538,AI538))</f>
        <v>3</v>
      </c>
      <c r="AK538" s="33">
        <f t="shared" si="36"/>
        <v>5</v>
      </c>
      <c r="AL538" s="33">
        <f>VLOOKUP(AA538,Library!T:U,2,0)</f>
        <v>5</v>
      </c>
      <c r="AM538" s="34">
        <f t="shared" si="37"/>
        <v>2.6</v>
      </c>
      <c r="AN538" s="33">
        <f t="shared" si="38"/>
        <v>3</v>
      </c>
      <c r="AO538" s="28" t="s">
        <v>127</v>
      </c>
      <c r="AP538" s="25" t="s">
        <v>128</v>
      </c>
      <c r="AQ538" s="28" t="s">
        <v>110</v>
      </c>
      <c r="AR538" s="28" t="s">
        <v>3146</v>
      </c>
      <c r="AS538" s="28" t="s">
        <v>2282</v>
      </c>
      <c r="AT538" s="23" t="s">
        <v>113</v>
      </c>
      <c r="AU538" s="23" t="s">
        <v>114</v>
      </c>
      <c r="AV538" s="25" t="s">
        <v>128</v>
      </c>
      <c r="AW538" s="25" t="s">
        <v>128</v>
      </c>
      <c r="AX538" s="25" t="s">
        <v>128</v>
      </c>
      <c r="AY538" s="25" t="s">
        <v>128</v>
      </c>
      <c r="AZ538" s="25" t="s">
        <v>128</v>
      </c>
      <c r="BA538" s="25" t="s">
        <v>128</v>
      </c>
      <c r="BB538" s="25" t="s">
        <v>128</v>
      </c>
      <c r="BC538" s="25" t="s">
        <v>128</v>
      </c>
      <c r="BD538" s="25" t="s">
        <v>128</v>
      </c>
      <c r="BE538" s="25" t="s">
        <v>128</v>
      </c>
      <c r="BF538" s="25" t="s">
        <v>128</v>
      </c>
      <c r="BG538" s="25" t="s">
        <v>128</v>
      </c>
      <c r="BH538" s="25" t="s">
        <v>113</v>
      </c>
      <c r="BI538" s="23" t="s">
        <v>128</v>
      </c>
      <c r="BJ538" t="s">
        <v>1345</v>
      </c>
      <c r="BK538" s="23" t="s">
        <v>2008</v>
      </c>
      <c r="BL538" s="23"/>
    </row>
    <row r="539" spans="1:64" ht="15">
      <c r="A539" s="28">
        <v>791</v>
      </c>
      <c r="B539" s="23" t="s">
        <v>2009</v>
      </c>
      <c r="C539" s="28" t="s">
        <v>2146</v>
      </c>
      <c r="D539" s="23" t="s">
        <v>2030</v>
      </c>
      <c r="E539" s="42">
        <v>3</v>
      </c>
      <c r="F539" s="25" t="s">
        <v>128</v>
      </c>
      <c r="G539" s="25" t="s">
        <v>128</v>
      </c>
      <c r="H539" s="25" t="s">
        <v>109</v>
      </c>
      <c r="I539" s="29" t="s">
        <v>2574</v>
      </c>
      <c r="J539" s="43" t="s">
        <v>4252</v>
      </c>
      <c r="K539" s="27" t="s">
        <v>4245</v>
      </c>
      <c r="L539" s="29">
        <v>122.66500000000001</v>
      </c>
      <c r="M539" s="29">
        <v>124.33199999999999</v>
      </c>
      <c r="N539" s="29">
        <v>2.2522838499531903</v>
      </c>
      <c r="O539" s="30">
        <v>3.95</v>
      </c>
      <c r="P539" s="27" t="s">
        <v>106</v>
      </c>
      <c r="Q539" s="31">
        <v>2</v>
      </c>
      <c r="R539" s="25" t="s">
        <v>3532</v>
      </c>
      <c r="S539" s="25" t="s">
        <v>128</v>
      </c>
      <c r="T539" s="25" t="s">
        <v>4374</v>
      </c>
      <c r="U539" s="25" t="s">
        <v>128</v>
      </c>
      <c r="V539" s="23" t="s">
        <v>8</v>
      </c>
      <c r="W539" s="23" t="s">
        <v>1262</v>
      </c>
      <c r="X539" s="23" t="s">
        <v>1923</v>
      </c>
      <c r="Y539" s="23" t="s">
        <v>1301</v>
      </c>
      <c r="Z539" s="23" t="s">
        <v>113</v>
      </c>
      <c r="AA539" s="23" t="s">
        <v>1223</v>
      </c>
      <c r="AB539" s="23" t="s">
        <v>3044</v>
      </c>
      <c r="AC539" s="25">
        <v>17.413698630136988</v>
      </c>
      <c r="AD539" s="32">
        <v>500000000</v>
      </c>
      <c r="AE539" s="33">
        <f>VLOOKUP(J539,Library!A:B,2,0)</f>
        <v>1</v>
      </c>
      <c r="AF539" s="33">
        <f>VLOOKUP(J539,Library!A:G,7,0)</f>
        <v>3</v>
      </c>
      <c r="AG539" s="28" t="str">
        <f>VLOOKUP(V539,Library!W:X,2,0)</f>
        <v>N/A</v>
      </c>
      <c r="AH539" s="28">
        <f>VLOOKUP(W539,Library!Y:Z,2,0)</f>
        <v>3</v>
      </c>
      <c r="AI539" s="28">
        <f>VLOOKUP(X539,Library!AA:AB,2,0)</f>
        <v>3</v>
      </c>
      <c r="AJ539" s="33">
        <f>IF(MAX(AG539,AH539,AI539)=0,VLOOKUP(I539,Library!$J:$P,7,0),MAX(AG539,AH539,AI539))</f>
        <v>3</v>
      </c>
      <c r="AK539" s="33">
        <f t="shared" si="36"/>
        <v>5</v>
      </c>
      <c r="AL539" s="33">
        <f>VLOOKUP(AA539,Library!T:U,2,0)</f>
        <v>5</v>
      </c>
      <c r="AM539" s="34">
        <f t="shared" si="37"/>
        <v>2.6</v>
      </c>
      <c r="AN539" s="33">
        <f t="shared" si="38"/>
        <v>3</v>
      </c>
      <c r="AO539" s="28" t="s">
        <v>127</v>
      </c>
      <c r="AP539" s="25" t="s">
        <v>128</v>
      </c>
      <c r="AQ539" s="28" t="s">
        <v>110</v>
      </c>
      <c r="AR539" s="28" t="s">
        <v>3146</v>
      </c>
      <c r="AS539" s="28" t="s">
        <v>2282</v>
      </c>
      <c r="AT539" s="23" t="s">
        <v>113</v>
      </c>
      <c r="AU539" s="23" t="s">
        <v>114</v>
      </c>
      <c r="AV539" s="25" t="s">
        <v>128</v>
      </c>
      <c r="AW539" s="25" t="s">
        <v>128</v>
      </c>
      <c r="AX539" s="25" t="s">
        <v>128</v>
      </c>
      <c r="AY539" s="25" t="s">
        <v>128</v>
      </c>
      <c r="AZ539" s="25" t="s">
        <v>128</v>
      </c>
      <c r="BA539" s="25" t="s">
        <v>128</v>
      </c>
      <c r="BB539" s="25" t="s">
        <v>128</v>
      </c>
      <c r="BC539" s="25" t="s">
        <v>128</v>
      </c>
      <c r="BD539" s="25" t="s">
        <v>128</v>
      </c>
      <c r="BE539" s="25" t="s">
        <v>128</v>
      </c>
      <c r="BF539" s="25" t="s">
        <v>128</v>
      </c>
      <c r="BG539" s="25" t="s">
        <v>128</v>
      </c>
      <c r="BH539" s="25" t="s">
        <v>113</v>
      </c>
      <c r="BI539" s="23" t="s">
        <v>128</v>
      </c>
      <c r="BJ539" t="s">
        <v>1345</v>
      </c>
      <c r="BK539" s="23" t="s">
        <v>2009</v>
      </c>
      <c r="BL539" s="23"/>
    </row>
    <row r="540" spans="1:64" ht="15">
      <c r="A540" s="28">
        <v>792</v>
      </c>
      <c r="B540" s="23" t="s">
        <v>2010</v>
      </c>
      <c r="C540" s="28" t="s">
        <v>2147</v>
      </c>
      <c r="D540" s="23" t="s">
        <v>2030</v>
      </c>
      <c r="E540" s="42">
        <v>3</v>
      </c>
      <c r="F540" s="25" t="s">
        <v>128</v>
      </c>
      <c r="G540" s="25" t="s">
        <v>128</v>
      </c>
      <c r="H540" s="25" t="s">
        <v>109</v>
      </c>
      <c r="I540" s="29" t="s">
        <v>2574</v>
      </c>
      <c r="J540" s="43" t="s">
        <v>4252</v>
      </c>
      <c r="K540" s="27" t="s">
        <v>4245</v>
      </c>
      <c r="L540" s="29">
        <v>126.818</v>
      </c>
      <c r="M540" s="29">
        <v>128.92699999999999</v>
      </c>
      <c r="N540" s="29">
        <v>2.244970010975794</v>
      </c>
      <c r="O540" s="30">
        <v>4.0999999999999996</v>
      </c>
      <c r="P540" s="27" t="s">
        <v>106</v>
      </c>
      <c r="Q540" s="31">
        <v>2</v>
      </c>
      <c r="R540" s="25" t="s">
        <v>4416</v>
      </c>
      <c r="S540" s="25" t="s">
        <v>128</v>
      </c>
      <c r="T540" s="25" t="s">
        <v>4374</v>
      </c>
      <c r="U540" s="25" t="s">
        <v>128</v>
      </c>
      <c r="V540" s="23" t="s">
        <v>8</v>
      </c>
      <c r="W540" s="23" t="s">
        <v>1262</v>
      </c>
      <c r="X540" s="23" t="s">
        <v>8</v>
      </c>
      <c r="Y540" s="23" t="s">
        <v>1301</v>
      </c>
      <c r="Z540" s="23" t="s">
        <v>113</v>
      </c>
      <c r="AA540" s="23" t="s">
        <v>1223</v>
      </c>
      <c r="AB540" s="23" t="s">
        <v>3045</v>
      </c>
      <c r="AC540" s="25">
        <v>19.30958904109589</v>
      </c>
      <c r="AD540" s="32">
        <v>500000000</v>
      </c>
      <c r="AE540" s="33">
        <f>VLOOKUP(J540,Library!A:B,2,0)</f>
        <v>1</v>
      </c>
      <c r="AF540" s="33">
        <f>VLOOKUP(J540,Library!A:G,7,0)</f>
        <v>3</v>
      </c>
      <c r="AG540" s="28" t="str">
        <f>VLOOKUP(V540,Library!W:X,2,0)</f>
        <v>N/A</v>
      </c>
      <c r="AH540" s="28">
        <f>VLOOKUP(W540,Library!Y:Z,2,0)</f>
        <v>3</v>
      </c>
      <c r="AI540" s="28" t="str">
        <f>VLOOKUP(X540,Library!AA:AB,2,0)</f>
        <v>N/A</v>
      </c>
      <c r="AJ540" s="33">
        <f>IF(MAX(AG540,AH540,AI540)=0,VLOOKUP(I540,Library!$J:$P,7,0),MAX(AG540,AH540,AI540))</f>
        <v>3</v>
      </c>
      <c r="AK540" s="33">
        <f t="shared" si="36"/>
        <v>5</v>
      </c>
      <c r="AL540" s="33">
        <f>VLOOKUP(AA540,Library!T:U,2,0)</f>
        <v>5</v>
      </c>
      <c r="AM540" s="34">
        <f t="shared" si="37"/>
        <v>2.6</v>
      </c>
      <c r="AN540" s="33">
        <f t="shared" si="38"/>
        <v>3</v>
      </c>
      <c r="AO540" s="28" t="s">
        <v>127</v>
      </c>
      <c r="AP540" s="25" t="s">
        <v>128</v>
      </c>
      <c r="AQ540" s="28" t="s">
        <v>110</v>
      </c>
      <c r="AR540" s="28" t="s">
        <v>3146</v>
      </c>
      <c r="AS540" s="28" t="s">
        <v>2282</v>
      </c>
      <c r="AT540" s="23" t="s">
        <v>113</v>
      </c>
      <c r="AU540" s="23" t="s">
        <v>114</v>
      </c>
      <c r="AV540" s="25" t="s">
        <v>128</v>
      </c>
      <c r="AW540" s="25" t="s">
        <v>128</v>
      </c>
      <c r="AX540" s="25" t="s">
        <v>128</v>
      </c>
      <c r="AY540" s="25" t="s">
        <v>128</v>
      </c>
      <c r="AZ540" s="25" t="s">
        <v>128</v>
      </c>
      <c r="BA540" s="25" t="s">
        <v>128</v>
      </c>
      <c r="BB540" s="25" t="s">
        <v>128</v>
      </c>
      <c r="BC540" s="25" t="s">
        <v>128</v>
      </c>
      <c r="BD540" s="25" t="s">
        <v>128</v>
      </c>
      <c r="BE540" s="25" t="s">
        <v>128</v>
      </c>
      <c r="BF540" s="25" t="s">
        <v>128</v>
      </c>
      <c r="BG540" s="25" t="s">
        <v>128</v>
      </c>
      <c r="BH540" s="25" t="s">
        <v>113</v>
      </c>
      <c r="BI540" s="23" t="s">
        <v>128</v>
      </c>
      <c r="BJ540" t="s">
        <v>1345</v>
      </c>
      <c r="BK540" s="23" t="s">
        <v>2010</v>
      </c>
      <c r="BL540" s="23"/>
    </row>
    <row r="541" spans="1:64" ht="15">
      <c r="A541" s="28">
        <v>793</v>
      </c>
      <c r="B541" s="23" t="s">
        <v>2011</v>
      </c>
      <c r="C541" s="28" t="s">
        <v>2148</v>
      </c>
      <c r="D541" s="23" t="s">
        <v>2030</v>
      </c>
      <c r="E541" s="42">
        <v>3</v>
      </c>
      <c r="F541" s="25" t="s">
        <v>128</v>
      </c>
      <c r="G541" s="25" t="s">
        <v>128</v>
      </c>
      <c r="H541" s="25" t="s">
        <v>109</v>
      </c>
      <c r="I541" s="29" t="s">
        <v>2574</v>
      </c>
      <c r="J541" s="43" t="s">
        <v>4252</v>
      </c>
      <c r="K541" s="27" t="s">
        <v>4245</v>
      </c>
      <c r="L541" s="29">
        <v>133.71100000000001</v>
      </c>
      <c r="M541" s="29">
        <v>135.69999999999999</v>
      </c>
      <c r="N541" s="29">
        <v>2.2469419664979489</v>
      </c>
      <c r="O541" s="30">
        <v>4.4000000000000004</v>
      </c>
      <c r="P541" s="27" t="s">
        <v>106</v>
      </c>
      <c r="Q541" s="31">
        <v>2</v>
      </c>
      <c r="R541" s="25" t="s">
        <v>3353</v>
      </c>
      <c r="S541" s="25" t="s">
        <v>128</v>
      </c>
      <c r="T541" s="25" t="s">
        <v>4374</v>
      </c>
      <c r="U541" s="25" t="s">
        <v>128</v>
      </c>
      <c r="V541" s="23" t="s">
        <v>8</v>
      </c>
      <c r="W541" s="23" t="s">
        <v>8</v>
      </c>
      <c r="X541" s="23" t="s">
        <v>1923</v>
      </c>
      <c r="Y541" s="23" t="s">
        <v>1301</v>
      </c>
      <c r="Z541" s="23" t="s">
        <v>113</v>
      </c>
      <c r="AA541" s="23" t="s">
        <v>1223</v>
      </c>
      <c r="AB541" s="23" t="s">
        <v>3046</v>
      </c>
      <c r="AC541" s="25">
        <v>20.87123287671233</v>
      </c>
      <c r="AD541" s="32">
        <v>500000000</v>
      </c>
      <c r="AE541" s="33">
        <f>VLOOKUP(J541,Library!A:B,2,0)</f>
        <v>1</v>
      </c>
      <c r="AF541" s="33">
        <f>VLOOKUP(J541,Library!A:G,7,0)</f>
        <v>3</v>
      </c>
      <c r="AG541" s="28" t="str">
        <f>VLOOKUP(V541,Library!W:X,2,0)</f>
        <v>N/A</v>
      </c>
      <c r="AH541" s="28" t="str">
        <f>VLOOKUP(W541,Library!Y:Z,2,0)</f>
        <v>N/A</v>
      </c>
      <c r="AI541" s="28">
        <f>VLOOKUP(X541,Library!AA:AB,2,0)</f>
        <v>3</v>
      </c>
      <c r="AJ541" s="33">
        <f>IF(MAX(AG541,AH541,AI541)=0,VLOOKUP(I541,Library!$J:$P,7,0),MAX(AG541,AH541,AI541))</f>
        <v>3</v>
      </c>
      <c r="AK541" s="33">
        <f t="shared" si="36"/>
        <v>5</v>
      </c>
      <c r="AL541" s="33">
        <f>VLOOKUP(AA541,Library!T:U,2,0)</f>
        <v>5</v>
      </c>
      <c r="AM541" s="34">
        <f t="shared" si="37"/>
        <v>2.6</v>
      </c>
      <c r="AN541" s="33">
        <f t="shared" si="38"/>
        <v>3</v>
      </c>
      <c r="AO541" s="28" t="s">
        <v>127</v>
      </c>
      <c r="AP541" s="25" t="s">
        <v>128</v>
      </c>
      <c r="AQ541" s="28" t="s">
        <v>110</v>
      </c>
      <c r="AR541" s="28" t="s">
        <v>3146</v>
      </c>
      <c r="AS541" s="28" t="s">
        <v>2282</v>
      </c>
      <c r="AT541" s="23" t="s">
        <v>113</v>
      </c>
      <c r="AU541" s="23" t="s">
        <v>114</v>
      </c>
      <c r="AV541" s="25" t="s">
        <v>128</v>
      </c>
      <c r="AW541" s="25" t="s">
        <v>128</v>
      </c>
      <c r="AX541" s="25" t="s">
        <v>128</v>
      </c>
      <c r="AY541" s="25" t="s">
        <v>128</v>
      </c>
      <c r="AZ541" s="25" t="s">
        <v>128</v>
      </c>
      <c r="BA541" s="25" t="s">
        <v>128</v>
      </c>
      <c r="BB541" s="25" t="s">
        <v>128</v>
      </c>
      <c r="BC541" s="25" t="s">
        <v>128</v>
      </c>
      <c r="BD541" s="25" t="s">
        <v>128</v>
      </c>
      <c r="BE541" s="25" t="s">
        <v>128</v>
      </c>
      <c r="BF541" s="25" t="s">
        <v>128</v>
      </c>
      <c r="BG541" s="25" t="s">
        <v>128</v>
      </c>
      <c r="BH541" s="25" t="s">
        <v>113</v>
      </c>
      <c r="BI541" s="23" t="s">
        <v>128</v>
      </c>
      <c r="BJ541" t="s">
        <v>1345</v>
      </c>
      <c r="BK541" s="23" t="s">
        <v>2011</v>
      </c>
      <c r="BL541" s="23"/>
    </row>
    <row r="542" spans="1:64" ht="15">
      <c r="A542" s="28">
        <v>797</v>
      </c>
      <c r="B542" s="23" t="s">
        <v>2012</v>
      </c>
      <c r="C542" s="28" t="s">
        <v>2189</v>
      </c>
      <c r="D542" s="23" t="s">
        <v>411</v>
      </c>
      <c r="E542" s="42">
        <v>2</v>
      </c>
      <c r="F542" s="25" t="s">
        <v>128</v>
      </c>
      <c r="G542" s="25" t="s">
        <v>128</v>
      </c>
      <c r="H542" s="25" t="s">
        <v>109</v>
      </c>
      <c r="I542" s="29" t="s">
        <v>127</v>
      </c>
      <c r="J542" s="43" t="s">
        <v>4252</v>
      </c>
      <c r="K542" s="27" t="s">
        <v>4244</v>
      </c>
      <c r="L542" s="29">
        <v>101.027</v>
      </c>
      <c r="M542" s="29">
        <v>101.194</v>
      </c>
      <c r="N542" s="29">
        <v>1.5211657514428525</v>
      </c>
      <c r="O542" s="30">
        <v>3</v>
      </c>
      <c r="P542" s="27" t="s">
        <v>106</v>
      </c>
      <c r="Q542" s="31">
        <v>2</v>
      </c>
      <c r="R542" s="25" t="s">
        <v>4453</v>
      </c>
      <c r="S542" s="25" t="s">
        <v>128</v>
      </c>
      <c r="T542" s="25" t="s">
        <v>4374</v>
      </c>
      <c r="U542" s="25" t="s">
        <v>128</v>
      </c>
      <c r="V542" s="23" t="s">
        <v>8</v>
      </c>
      <c r="W542" s="23" t="s">
        <v>8</v>
      </c>
      <c r="X542" s="23" t="s">
        <v>1204</v>
      </c>
      <c r="Y542" s="23" t="s">
        <v>1301</v>
      </c>
      <c r="Z542" s="23" t="s">
        <v>113</v>
      </c>
      <c r="AA542" s="23" t="s">
        <v>1223</v>
      </c>
      <c r="AB542" s="23" t="s">
        <v>3047</v>
      </c>
      <c r="AC542" s="25">
        <v>0.8246575342465754</v>
      </c>
      <c r="AD542" s="32">
        <v>2500000000</v>
      </c>
      <c r="AE542" s="33">
        <f>VLOOKUP(J542,Library!A:B,2,0)</f>
        <v>1</v>
      </c>
      <c r="AF542" s="33">
        <f>VLOOKUP(J542,Library!A:G,7,0)</f>
        <v>3</v>
      </c>
      <c r="AG542" s="28" t="str">
        <f>VLOOKUP(V542,Library!W:X,2,0)</f>
        <v>N/A</v>
      </c>
      <c r="AH542" s="28" t="str">
        <f>VLOOKUP(W542,Library!Y:Z,2,0)</f>
        <v>N/A</v>
      </c>
      <c r="AI542" s="28">
        <f>VLOOKUP(X542,Library!AA:AB,2,0)</f>
        <v>2</v>
      </c>
      <c r="AJ542" s="33">
        <f>IF(MAX(AG542,AH542,AI542)=0,VLOOKUP(I542,Library!$J:$P,7,0),MAX(AG542,AH542,AI542))</f>
        <v>2</v>
      </c>
      <c r="AK542" s="33">
        <f t="shared" si="36"/>
        <v>2</v>
      </c>
      <c r="AL542" s="33">
        <f>VLOOKUP(AA542,Library!T:U,2,0)</f>
        <v>5</v>
      </c>
      <c r="AM542" s="34">
        <f t="shared" si="37"/>
        <v>2.0499999999999998</v>
      </c>
      <c r="AN542" s="33">
        <f t="shared" si="38"/>
        <v>2</v>
      </c>
      <c r="AO542" s="28" t="s">
        <v>412</v>
      </c>
      <c r="AP542" s="25" t="s">
        <v>128</v>
      </c>
      <c r="AQ542" s="28" t="s">
        <v>413</v>
      </c>
      <c r="AR542" s="28" t="s">
        <v>414</v>
      </c>
      <c r="AS542" s="28" t="s">
        <v>415</v>
      </c>
      <c r="AT542" s="23" t="s">
        <v>113</v>
      </c>
      <c r="AU542" s="23" t="s">
        <v>114</v>
      </c>
      <c r="AV542" s="25" t="s">
        <v>128</v>
      </c>
      <c r="AW542" s="25" t="s">
        <v>128</v>
      </c>
      <c r="AX542" s="25" t="s">
        <v>128</v>
      </c>
      <c r="AY542" s="25" t="s">
        <v>128</v>
      </c>
      <c r="AZ542" s="25" t="s">
        <v>128</v>
      </c>
      <c r="BA542" s="25" t="s">
        <v>128</v>
      </c>
      <c r="BB542" s="25" t="s">
        <v>128</v>
      </c>
      <c r="BC542" s="25" t="s">
        <v>128</v>
      </c>
      <c r="BD542" s="25" t="s">
        <v>128</v>
      </c>
      <c r="BE542" s="25" t="s">
        <v>128</v>
      </c>
      <c r="BF542" s="25" t="s">
        <v>128</v>
      </c>
      <c r="BG542" s="25" t="s">
        <v>128</v>
      </c>
      <c r="BH542" s="25" t="s">
        <v>113</v>
      </c>
      <c r="BI542" s="23" t="s">
        <v>128</v>
      </c>
      <c r="BJ542" t="s">
        <v>1345</v>
      </c>
      <c r="BK542" s="23" t="s">
        <v>2012</v>
      </c>
      <c r="BL542" s="23"/>
    </row>
    <row r="543" spans="1:64" ht="15">
      <c r="A543" s="28">
        <v>798</v>
      </c>
      <c r="B543" s="23" t="s">
        <v>2013</v>
      </c>
      <c r="C543" s="28" t="s">
        <v>2190</v>
      </c>
      <c r="D543" s="23" t="s">
        <v>411</v>
      </c>
      <c r="E543" s="42">
        <v>3</v>
      </c>
      <c r="F543" s="25" t="s">
        <v>128</v>
      </c>
      <c r="G543" s="25" t="s">
        <v>128</v>
      </c>
      <c r="H543" s="25" t="s">
        <v>109</v>
      </c>
      <c r="I543" s="29" t="s">
        <v>127</v>
      </c>
      <c r="J543" s="43" t="s">
        <v>4252</v>
      </c>
      <c r="K543" s="27" t="s">
        <v>4244</v>
      </c>
      <c r="L543" s="29">
        <v>102.98</v>
      </c>
      <c r="M543" s="29">
        <v>103.124</v>
      </c>
      <c r="N543" s="29">
        <v>1.6496558271237003</v>
      </c>
      <c r="O543" s="30">
        <v>3.3</v>
      </c>
      <c r="P543" s="27" t="s">
        <v>106</v>
      </c>
      <c r="Q543" s="31">
        <v>2</v>
      </c>
      <c r="R543" s="25" t="s">
        <v>3053</v>
      </c>
      <c r="S543" s="25" t="s">
        <v>128</v>
      </c>
      <c r="T543" s="25" t="s">
        <v>4374</v>
      </c>
      <c r="U543" s="25" t="s">
        <v>128</v>
      </c>
      <c r="V543" s="23" t="s">
        <v>1197</v>
      </c>
      <c r="W543" s="23" t="s">
        <v>1256</v>
      </c>
      <c r="X543" s="23" t="s">
        <v>1204</v>
      </c>
      <c r="Y543" s="23" t="s">
        <v>1301</v>
      </c>
      <c r="Z543" s="23" t="s">
        <v>113</v>
      </c>
      <c r="AA543" s="23" t="s">
        <v>1223</v>
      </c>
      <c r="AB543" s="23" t="s">
        <v>3048</v>
      </c>
      <c r="AC543" s="25">
        <v>1.9397260273972603</v>
      </c>
      <c r="AD543" s="32">
        <v>5000000000</v>
      </c>
      <c r="AE543" s="33">
        <f>VLOOKUP(J543,Library!A:B,2,0)</f>
        <v>1</v>
      </c>
      <c r="AF543" s="33">
        <f>VLOOKUP(J543,Library!A:G,7,0)</f>
        <v>3</v>
      </c>
      <c r="AG543" s="28">
        <f>VLOOKUP(V543,Library!W:X,2,0)</f>
        <v>2</v>
      </c>
      <c r="AH543" s="28">
        <f>VLOOKUP(W543,Library!Y:Z,2,0)</f>
        <v>3</v>
      </c>
      <c r="AI543" s="28">
        <f>VLOOKUP(X543,Library!AA:AB,2,0)</f>
        <v>2</v>
      </c>
      <c r="AJ543" s="33">
        <f>IF(MAX(AG543,AH543,AI543)=0,VLOOKUP(I543,Library!$J:$P,7,0),MAX(AG543,AH543,AI543))</f>
        <v>3</v>
      </c>
      <c r="AK543" s="33">
        <f t="shared" si="36"/>
        <v>3</v>
      </c>
      <c r="AL543" s="33">
        <f>VLOOKUP(AA543,Library!T:U,2,0)</f>
        <v>5</v>
      </c>
      <c r="AM543" s="34">
        <f t="shared" si="37"/>
        <v>2.4000000000000004</v>
      </c>
      <c r="AN543" s="33">
        <f t="shared" si="38"/>
        <v>3</v>
      </c>
      <c r="AO543" s="28" t="s">
        <v>412</v>
      </c>
      <c r="AP543" s="25" t="s">
        <v>128</v>
      </c>
      <c r="AQ543" s="28" t="s">
        <v>413</v>
      </c>
      <c r="AR543" s="28" t="s">
        <v>414</v>
      </c>
      <c r="AS543" s="28" t="s">
        <v>415</v>
      </c>
      <c r="AT543" s="23" t="s">
        <v>113</v>
      </c>
      <c r="AU543" s="23" t="s">
        <v>114</v>
      </c>
      <c r="AV543" s="25" t="s">
        <v>128</v>
      </c>
      <c r="AW543" s="25" t="s">
        <v>128</v>
      </c>
      <c r="AX543" s="25" t="s">
        <v>128</v>
      </c>
      <c r="AY543" s="25" t="s">
        <v>128</v>
      </c>
      <c r="AZ543" s="25" t="s">
        <v>128</v>
      </c>
      <c r="BA543" s="25" t="s">
        <v>128</v>
      </c>
      <c r="BB543" s="25" t="s">
        <v>128</v>
      </c>
      <c r="BC543" s="25" t="s">
        <v>128</v>
      </c>
      <c r="BD543" s="25" t="s">
        <v>128</v>
      </c>
      <c r="BE543" s="25" t="s">
        <v>128</v>
      </c>
      <c r="BF543" s="25" t="s">
        <v>128</v>
      </c>
      <c r="BG543" s="25" t="s">
        <v>128</v>
      </c>
      <c r="BH543" s="25" t="s">
        <v>113</v>
      </c>
      <c r="BI543" s="23" t="s">
        <v>128</v>
      </c>
      <c r="BJ543" t="s">
        <v>1345</v>
      </c>
      <c r="BK543" s="23" t="s">
        <v>2013</v>
      </c>
      <c r="BL543" s="23"/>
    </row>
    <row r="544" spans="1:64" ht="15">
      <c r="A544" s="28">
        <v>799</v>
      </c>
      <c r="B544" s="23" t="s">
        <v>2014</v>
      </c>
      <c r="C544" s="28" t="s">
        <v>2191</v>
      </c>
      <c r="D544" s="23" t="s">
        <v>411</v>
      </c>
      <c r="E544" s="42">
        <v>3</v>
      </c>
      <c r="F544" s="25" t="s">
        <v>128</v>
      </c>
      <c r="G544" s="25" t="s">
        <v>128</v>
      </c>
      <c r="H544" s="25" t="s">
        <v>109</v>
      </c>
      <c r="I544" s="29" t="s">
        <v>127</v>
      </c>
      <c r="J544" s="43" t="s">
        <v>4252</v>
      </c>
      <c r="K544" s="27" t="s">
        <v>4244</v>
      </c>
      <c r="L544" s="29">
        <v>102.715</v>
      </c>
      <c r="M544" s="29">
        <v>102.97</v>
      </c>
      <c r="N544" s="29">
        <v>1.6486894034027453</v>
      </c>
      <c r="O544" s="30">
        <v>2.95</v>
      </c>
      <c r="P544" s="27" t="s">
        <v>106</v>
      </c>
      <c r="Q544" s="31">
        <v>2</v>
      </c>
      <c r="R544" s="25" t="s">
        <v>210</v>
      </c>
      <c r="S544" s="25" t="s">
        <v>128</v>
      </c>
      <c r="T544" s="25" t="s">
        <v>4374</v>
      </c>
      <c r="U544" s="25" t="s">
        <v>128</v>
      </c>
      <c r="V544" s="23" t="s">
        <v>1197</v>
      </c>
      <c r="W544" s="23" t="s">
        <v>1256</v>
      </c>
      <c r="X544" s="23" t="s">
        <v>1204</v>
      </c>
      <c r="Y544" s="23" t="s">
        <v>1301</v>
      </c>
      <c r="Z544" s="23" t="s">
        <v>113</v>
      </c>
      <c r="AA544" s="23" t="s">
        <v>1223</v>
      </c>
      <c r="AB544" s="23" t="s">
        <v>3049</v>
      </c>
      <c r="AC544" s="25">
        <v>2.3452054794520549</v>
      </c>
      <c r="AD544" s="32">
        <v>6000000000</v>
      </c>
      <c r="AE544" s="33">
        <f>VLOOKUP(J544,Library!A:B,2,0)</f>
        <v>1</v>
      </c>
      <c r="AF544" s="33">
        <f>VLOOKUP(J544,Library!A:G,7,0)</f>
        <v>3</v>
      </c>
      <c r="AG544" s="28">
        <f>VLOOKUP(V544,Library!W:X,2,0)</f>
        <v>2</v>
      </c>
      <c r="AH544" s="28">
        <f>VLOOKUP(W544,Library!Y:Z,2,0)</f>
        <v>3</v>
      </c>
      <c r="AI544" s="28">
        <f>VLOOKUP(X544,Library!AA:AB,2,0)</f>
        <v>2</v>
      </c>
      <c r="AJ544" s="33">
        <f>IF(MAX(AG544,AH544,AI544)=0,VLOOKUP(I544,Library!$J:$P,7,0),MAX(AG544,AH544,AI544))</f>
        <v>3</v>
      </c>
      <c r="AK544" s="33">
        <f t="shared" si="36"/>
        <v>3</v>
      </c>
      <c r="AL544" s="33">
        <f>VLOOKUP(AA544,Library!T:U,2,0)</f>
        <v>5</v>
      </c>
      <c r="AM544" s="34">
        <f t="shared" si="37"/>
        <v>2.4000000000000004</v>
      </c>
      <c r="AN544" s="33">
        <f t="shared" si="38"/>
        <v>3</v>
      </c>
      <c r="AO544" s="28" t="s">
        <v>412</v>
      </c>
      <c r="AP544" s="25" t="s">
        <v>128</v>
      </c>
      <c r="AQ544" s="28" t="s">
        <v>413</v>
      </c>
      <c r="AR544" s="28" t="s">
        <v>414</v>
      </c>
      <c r="AS544" s="28" t="s">
        <v>415</v>
      </c>
      <c r="AT544" s="23" t="s">
        <v>113</v>
      </c>
      <c r="AU544" s="23" t="s">
        <v>114</v>
      </c>
      <c r="AV544" s="25" t="s">
        <v>128</v>
      </c>
      <c r="AW544" s="25" t="s">
        <v>128</v>
      </c>
      <c r="AX544" s="25" t="s">
        <v>128</v>
      </c>
      <c r="AY544" s="25" t="s">
        <v>128</v>
      </c>
      <c r="AZ544" s="25" t="s">
        <v>128</v>
      </c>
      <c r="BA544" s="25" t="s">
        <v>128</v>
      </c>
      <c r="BB544" s="25" t="s">
        <v>128</v>
      </c>
      <c r="BC544" s="25" t="s">
        <v>128</v>
      </c>
      <c r="BD544" s="25" t="s">
        <v>128</v>
      </c>
      <c r="BE544" s="25" t="s">
        <v>128</v>
      </c>
      <c r="BF544" s="25" t="s">
        <v>128</v>
      </c>
      <c r="BG544" s="25" t="s">
        <v>128</v>
      </c>
      <c r="BH544" s="25" t="s">
        <v>113</v>
      </c>
      <c r="BI544" s="23" t="s">
        <v>128</v>
      </c>
      <c r="BJ544" t="s">
        <v>1345</v>
      </c>
      <c r="BK544" s="23" t="s">
        <v>2014</v>
      </c>
      <c r="BL544" s="23"/>
    </row>
    <row r="545" spans="1:64" ht="15">
      <c r="A545" s="28">
        <v>800</v>
      </c>
      <c r="B545" s="23" t="s">
        <v>2015</v>
      </c>
      <c r="C545" s="28" t="s">
        <v>2192</v>
      </c>
      <c r="D545" s="23" t="s">
        <v>411</v>
      </c>
      <c r="E545" s="42">
        <v>3</v>
      </c>
      <c r="F545" s="25" t="s">
        <v>128</v>
      </c>
      <c r="G545" s="25" t="s">
        <v>128</v>
      </c>
      <c r="H545" s="25" t="s">
        <v>109</v>
      </c>
      <c r="I545" s="29" t="s">
        <v>127</v>
      </c>
      <c r="J545" s="43" t="s">
        <v>4252</v>
      </c>
      <c r="K545" s="27" t="s">
        <v>4244</v>
      </c>
      <c r="L545" s="29">
        <v>107.703</v>
      </c>
      <c r="M545" s="29">
        <v>108.105</v>
      </c>
      <c r="N545" s="29">
        <v>2.1022859421728319</v>
      </c>
      <c r="O545" s="30">
        <v>3.3</v>
      </c>
      <c r="P545" s="27" t="s">
        <v>106</v>
      </c>
      <c r="Q545" s="31">
        <v>2</v>
      </c>
      <c r="R545" s="25" t="s">
        <v>210</v>
      </c>
      <c r="S545" s="25" t="s">
        <v>128</v>
      </c>
      <c r="T545" s="25" t="s">
        <v>4374</v>
      </c>
      <c r="U545" s="25" t="s">
        <v>128</v>
      </c>
      <c r="V545" s="23" t="s">
        <v>1197</v>
      </c>
      <c r="W545" s="23" t="s">
        <v>1256</v>
      </c>
      <c r="X545" s="23" t="s">
        <v>1204</v>
      </c>
      <c r="Y545" s="23" t="s">
        <v>1301</v>
      </c>
      <c r="Z545" s="23" t="s">
        <v>113</v>
      </c>
      <c r="AA545" s="23" t="s">
        <v>1223</v>
      </c>
      <c r="AB545" s="23" t="s">
        <v>3050</v>
      </c>
      <c r="AC545" s="25">
        <v>7.3479452054794523</v>
      </c>
      <c r="AD545" s="32">
        <v>3000000000</v>
      </c>
      <c r="AE545" s="33">
        <f>VLOOKUP(J545,Library!A:B,2,0)</f>
        <v>1</v>
      </c>
      <c r="AF545" s="33">
        <f>VLOOKUP(J545,Library!A:G,7,0)</f>
        <v>3</v>
      </c>
      <c r="AG545" s="28">
        <f>VLOOKUP(V545,Library!W:X,2,0)</f>
        <v>2</v>
      </c>
      <c r="AH545" s="28">
        <f>VLOOKUP(W545,Library!Y:Z,2,0)</f>
        <v>3</v>
      </c>
      <c r="AI545" s="28">
        <f>VLOOKUP(X545,Library!AA:AB,2,0)</f>
        <v>2</v>
      </c>
      <c r="AJ545" s="33">
        <f>IF(MAX(AG545,AH545,AI545)=0,VLOOKUP(I545,Library!$J:$P,7,0),MAX(AG545,AH545,AI545))</f>
        <v>3</v>
      </c>
      <c r="AK545" s="33">
        <f t="shared" si="36"/>
        <v>4</v>
      </c>
      <c r="AL545" s="33">
        <f>VLOOKUP(AA545,Library!T:U,2,0)</f>
        <v>5</v>
      </c>
      <c r="AM545" s="34">
        <f t="shared" si="37"/>
        <v>2.5</v>
      </c>
      <c r="AN545" s="33">
        <f t="shared" si="38"/>
        <v>3</v>
      </c>
      <c r="AO545" s="28" t="s">
        <v>412</v>
      </c>
      <c r="AP545" s="25" t="s">
        <v>128</v>
      </c>
      <c r="AQ545" s="28" t="s">
        <v>413</v>
      </c>
      <c r="AR545" s="28" t="s">
        <v>414</v>
      </c>
      <c r="AS545" s="28" t="s">
        <v>415</v>
      </c>
      <c r="AT545" s="23" t="s">
        <v>113</v>
      </c>
      <c r="AU545" s="23" t="s">
        <v>114</v>
      </c>
      <c r="AV545" s="25" t="s">
        <v>128</v>
      </c>
      <c r="AW545" s="25" t="s">
        <v>128</v>
      </c>
      <c r="AX545" s="25" t="s">
        <v>128</v>
      </c>
      <c r="AY545" s="25" t="s">
        <v>128</v>
      </c>
      <c r="AZ545" s="25" t="s">
        <v>128</v>
      </c>
      <c r="BA545" s="25" t="s">
        <v>128</v>
      </c>
      <c r="BB545" s="25" t="s">
        <v>128</v>
      </c>
      <c r="BC545" s="25" t="s">
        <v>128</v>
      </c>
      <c r="BD545" s="25" t="s">
        <v>128</v>
      </c>
      <c r="BE545" s="25" t="s">
        <v>128</v>
      </c>
      <c r="BF545" s="25" t="s">
        <v>128</v>
      </c>
      <c r="BG545" s="25" t="s">
        <v>128</v>
      </c>
      <c r="BH545" s="25" t="s">
        <v>113</v>
      </c>
      <c r="BI545" s="23" t="s">
        <v>128</v>
      </c>
      <c r="BJ545" t="s">
        <v>1345</v>
      </c>
      <c r="BK545" s="23" t="s">
        <v>2015</v>
      </c>
      <c r="BL545" s="23"/>
    </row>
    <row r="546" spans="1:64" ht="15">
      <c r="A546" s="28">
        <v>804</v>
      </c>
      <c r="B546" s="23" t="s">
        <v>2016</v>
      </c>
      <c r="C546" s="28" t="s">
        <v>2193</v>
      </c>
      <c r="D546" s="23" t="s">
        <v>2031</v>
      </c>
      <c r="E546" s="42">
        <v>3</v>
      </c>
      <c r="F546" s="25" t="s">
        <v>128</v>
      </c>
      <c r="G546" s="25" t="s">
        <v>128</v>
      </c>
      <c r="H546" s="25" t="s">
        <v>8</v>
      </c>
      <c r="I546" s="29" t="s">
        <v>2576</v>
      </c>
      <c r="J546" s="43" t="s">
        <v>10</v>
      </c>
      <c r="K546" s="23" t="s">
        <v>20</v>
      </c>
      <c r="L546" s="29">
        <v>107.896</v>
      </c>
      <c r="M546" s="29">
        <v>108.205</v>
      </c>
      <c r="N546" s="29">
        <v>1.9735744717893504</v>
      </c>
      <c r="O546" s="30">
        <v>3.8</v>
      </c>
      <c r="P546" s="27" t="s">
        <v>106</v>
      </c>
      <c r="Q546" s="31">
        <v>2</v>
      </c>
      <c r="R546" s="25" t="s">
        <v>2808</v>
      </c>
      <c r="S546" s="25" t="s">
        <v>128</v>
      </c>
      <c r="T546" s="25" t="s">
        <v>4374</v>
      </c>
      <c r="U546" s="25" t="s">
        <v>128</v>
      </c>
      <c r="V546" s="23" t="s">
        <v>1209</v>
      </c>
      <c r="W546" s="23" t="s">
        <v>8</v>
      </c>
      <c r="X546" s="23" t="s">
        <v>8</v>
      </c>
      <c r="Y546" s="23" t="s">
        <v>1301</v>
      </c>
      <c r="Z546" s="23" t="s">
        <v>113</v>
      </c>
      <c r="AA546" s="23" t="s">
        <v>1223</v>
      </c>
      <c r="AB546" s="23" t="s">
        <v>2797</v>
      </c>
      <c r="AC546" s="25">
        <v>4.7342465753424658</v>
      </c>
      <c r="AD546" s="32">
        <v>2000000000</v>
      </c>
      <c r="AE546" s="33">
        <f>VLOOKUP(J546,Library!A:B,2,0)</f>
        <v>1</v>
      </c>
      <c r="AF546" s="33">
        <f>VLOOKUP(J546,Library!A:G,7,0)</f>
        <v>3</v>
      </c>
      <c r="AG546" s="28">
        <f>VLOOKUP(V546,Library!W:X,2,0)</f>
        <v>3</v>
      </c>
      <c r="AH546" s="28" t="str">
        <f>VLOOKUP(W546,Library!Y:Z,2,0)</f>
        <v>N/A</v>
      </c>
      <c r="AI546" s="28" t="str">
        <f>VLOOKUP(X546,Library!AA:AB,2,0)</f>
        <v>N/A</v>
      </c>
      <c r="AJ546" s="33">
        <f>IF(MAX(AG546,AH546,AI546)=0,VLOOKUP(I546,Library!$J:$P,7,0),MAX(AG546,AH546,AI546))</f>
        <v>3</v>
      </c>
      <c r="AK546" s="33">
        <f t="shared" si="36"/>
        <v>3</v>
      </c>
      <c r="AL546" s="33">
        <f>VLOOKUP(AA546,Library!T:U,2,0)</f>
        <v>5</v>
      </c>
      <c r="AM546" s="34">
        <f t="shared" si="37"/>
        <v>2.4000000000000004</v>
      </c>
      <c r="AN546" s="33">
        <f t="shared" si="38"/>
        <v>3</v>
      </c>
      <c r="AO546" s="28" t="s">
        <v>412</v>
      </c>
      <c r="AP546" s="25" t="s">
        <v>128</v>
      </c>
      <c r="AQ546" s="28" t="s">
        <v>110</v>
      </c>
      <c r="AR546" s="28" t="s">
        <v>3525</v>
      </c>
      <c r="AS546" s="28" t="s">
        <v>2379</v>
      </c>
      <c r="AT546" s="23" t="s">
        <v>113</v>
      </c>
      <c r="AU546" s="23" t="s">
        <v>114</v>
      </c>
      <c r="AV546" s="25" t="s">
        <v>128</v>
      </c>
      <c r="AW546" s="25" t="s">
        <v>128</v>
      </c>
      <c r="AX546" s="25" t="s">
        <v>128</v>
      </c>
      <c r="AY546" s="25" t="s">
        <v>128</v>
      </c>
      <c r="AZ546" s="25" t="s">
        <v>128</v>
      </c>
      <c r="BA546" s="25" t="s">
        <v>128</v>
      </c>
      <c r="BB546" s="25" t="s">
        <v>128</v>
      </c>
      <c r="BC546" s="25" t="s">
        <v>128</v>
      </c>
      <c r="BD546" s="25" t="s">
        <v>128</v>
      </c>
      <c r="BE546" s="25" t="s">
        <v>128</v>
      </c>
      <c r="BF546" s="25" t="s">
        <v>128</v>
      </c>
      <c r="BG546" s="25" t="s">
        <v>128</v>
      </c>
      <c r="BH546" s="25" t="s">
        <v>113</v>
      </c>
      <c r="BI546" s="23" t="s">
        <v>128</v>
      </c>
      <c r="BJ546" t="s">
        <v>1277</v>
      </c>
      <c r="BK546" s="23" t="s">
        <v>2016</v>
      </c>
      <c r="BL546" s="23"/>
    </row>
    <row r="547" spans="1:64" ht="15">
      <c r="A547" s="28">
        <v>809</v>
      </c>
      <c r="B547" s="23" t="s">
        <v>2017</v>
      </c>
      <c r="C547" s="28" t="s">
        <v>2194</v>
      </c>
      <c r="D547" s="23" t="s">
        <v>766</v>
      </c>
      <c r="E547" s="42">
        <v>3</v>
      </c>
      <c r="F547" s="25" t="s">
        <v>128</v>
      </c>
      <c r="G547" s="25" t="s">
        <v>128</v>
      </c>
      <c r="H547" s="25" t="s">
        <v>109</v>
      </c>
      <c r="I547" s="29" t="s">
        <v>115</v>
      </c>
      <c r="J547" s="43" t="s">
        <v>10</v>
      </c>
      <c r="K547" s="23" t="s">
        <v>20</v>
      </c>
      <c r="L547" s="29">
        <v>100.29300000000001</v>
      </c>
      <c r="M547" s="29">
        <v>100.345</v>
      </c>
      <c r="N547" s="29">
        <v>1.5478515381238669</v>
      </c>
      <c r="O547" s="30">
        <v>3.08</v>
      </c>
      <c r="P547" s="27" t="s">
        <v>106</v>
      </c>
      <c r="Q547" s="31">
        <v>2</v>
      </c>
      <c r="R547" s="25" t="s">
        <v>2766</v>
      </c>
      <c r="S547" s="25" t="s">
        <v>128</v>
      </c>
      <c r="T547" s="25" t="s">
        <v>4374</v>
      </c>
      <c r="U547" s="25" t="s">
        <v>128</v>
      </c>
      <c r="V547" s="23" t="s">
        <v>76</v>
      </c>
      <c r="W547" s="23" t="s">
        <v>1210</v>
      </c>
      <c r="X547" s="23" t="s">
        <v>76</v>
      </c>
      <c r="Y547" s="23" t="s">
        <v>1301</v>
      </c>
      <c r="Z547" s="23" t="s">
        <v>113</v>
      </c>
      <c r="AA547" s="23" t="s">
        <v>1223</v>
      </c>
      <c r="AB547" s="23" t="s">
        <v>2766</v>
      </c>
      <c r="AC547" s="25">
        <v>0.23287671232876711</v>
      </c>
      <c r="AD547" s="32">
        <v>1000000000</v>
      </c>
      <c r="AE547" s="33">
        <f>VLOOKUP(J547,Library!A:B,2,0)</f>
        <v>1</v>
      </c>
      <c r="AF547" s="33">
        <f>VLOOKUP(J547,Library!A:G,7,0)</f>
        <v>3</v>
      </c>
      <c r="AG547" s="28">
        <f>VLOOKUP(V547,Library!W:X,2,0)</f>
        <v>3</v>
      </c>
      <c r="AH547" s="28">
        <f>VLOOKUP(W547,Library!Y:Z,2,0)</f>
        <v>3</v>
      </c>
      <c r="AI547" s="28">
        <f>VLOOKUP(X547,Library!AA:AB,2,0)</f>
        <v>3</v>
      </c>
      <c r="AJ547" s="33">
        <f>IF(MAX(AG547,AH547,AI547)=0,VLOOKUP(I547,Library!$J:$P,7,0),MAX(AG547,AH547,AI547))</f>
        <v>3</v>
      </c>
      <c r="AK547" s="33">
        <f t="shared" si="36"/>
        <v>2</v>
      </c>
      <c r="AL547" s="33">
        <f>VLOOKUP(AA547,Library!T:U,2,0)</f>
        <v>5</v>
      </c>
      <c r="AM547" s="34">
        <f t="shared" si="37"/>
        <v>2.3000000000000003</v>
      </c>
      <c r="AN547" s="33">
        <f t="shared" si="38"/>
        <v>3</v>
      </c>
      <c r="AO547" s="28" t="s">
        <v>127</v>
      </c>
      <c r="AP547" s="25" t="s">
        <v>128</v>
      </c>
      <c r="AQ547" s="28" t="s">
        <v>110</v>
      </c>
      <c r="AR547" s="28" t="s">
        <v>116</v>
      </c>
      <c r="AS547" s="28" t="s">
        <v>117</v>
      </c>
      <c r="AT547" s="23" t="s">
        <v>113</v>
      </c>
      <c r="AU547" s="23" t="s">
        <v>114</v>
      </c>
      <c r="AV547" s="25" t="s">
        <v>128</v>
      </c>
      <c r="AW547" s="25" t="s">
        <v>128</v>
      </c>
      <c r="AX547" s="25" t="s">
        <v>128</v>
      </c>
      <c r="AY547" s="25" t="s">
        <v>128</v>
      </c>
      <c r="AZ547" s="25" t="s">
        <v>128</v>
      </c>
      <c r="BA547" s="25" t="s">
        <v>128</v>
      </c>
      <c r="BB547" s="25" t="s">
        <v>128</v>
      </c>
      <c r="BC547" s="25" t="s">
        <v>128</v>
      </c>
      <c r="BD547" s="25" t="s">
        <v>128</v>
      </c>
      <c r="BE547" s="25" t="s">
        <v>128</v>
      </c>
      <c r="BF547" s="25" t="s">
        <v>128</v>
      </c>
      <c r="BG547" s="25" t="s">
        <v>128</v>
      </c>
      <c r="BH547" s="25" t="s">
        <v>113</v>
      </c>
      <c r="BI547" s="23" t="s">
        <v>128</v>
      </c>
      <c r="BJ547" t="s">
        <v>1277</v>
      </c>
      <c r="BK547" s="23" t="s">
        <v>2017</v>
      </c>
      <c r="BL547" s="23"/>
    </row>
    <row r="548" spans="1:64" ht="15">
      <c r="A548" s="28">
        <v>810</v>
      </c>
      <c r="B548" s="23" t="s">
        <v>2018</v>
      </c>
      <c r="C548" s="28" t="s">
        <v>2195</v>
      </c>
      <c r="D548" s="23" t="s">
        <v>764</v>
      </c>
      <c r="E548" s="42">
        <v>3</v>
      </c>
      <c r="F548" s="25" t="s">
        <v>128</v>
      </c>
      <c r="G548" s="25" t="s">
        <v>128</v>
      </c>
      <c r="H548" s="25" t="s">
        <v>109</v>
      </c>
      <c r="I548" s="29" t="s">
        <v>2437</v>
      </c>
      <c r="J548" s="43" t="s">
        <v>10</v>
      </c>
      <c r="K548" s="23" t="s">
        <v>20</v>
      </c>
      <c r="L548" s="29">
        <v>100.684</v>
      </c>
      <c r="M548" s="29">
        <v>100.893</v>
      </c>
      <c r="N548" s="29">
        <v>1.5174335530187795</v>
      </c>
      <c r="O548" s="30">
        <v>2.98</v>
      </c>
      <c r="P548" s="27" t="s">
        <v>106</v>
      </c>
      <c r="Q548" s="31">
        <v>2</v>
      </c>
      <c r="R548" s="25" t="s">
        <v>4427</v>
      </c>
      <c r="S548" s="25" t="s">
        <v>128</v>
      </c>
      <c r="T548" s="25" t="s">
        <v>4374</v>
      </c>
      <c r="U548" s="25" t="s">
        <v>128</v>
      </c>
      <c r="V548" s="23" t="s">
        <v>76</v>
      </c>
      <c r="W548" s="23" t="s">
        <v>1210</v>
      </c>
      <c r="X548" s="23" t="s">
        <v>76</v>
      </c>
      <c r="Y548" s="23" t="s">
        <v>1301</v>
      </c>
      <c r="Z548" s="23" t="s">
        <v>113</v>
      </c>
      <c r="AA548" s="23" t="s">
        <v>1223</v>
      </c>
      <c r="AB548" s="23" t="s">
        <v>3051</v>
      </c>
      <c r="AC548" s="25">
        <v>0.62465753424657533</v>
      </c>
      <c r="AD548" s="32">
        <v>2000000000</v>
      </c>
      <c r="AE548" s="33">
        <f>VLOOKUP(J548,Library!A:B,2,0)</f>
        <v>1</v>
      </c>
      <c r="AF548" s="33">
        <f>VLOOKUP(J548,Library!A:G,7,0)</f>
        <v>3</v>
      </c>
      <c r="AG548" s="28">
        <f>VLOOKUP(V548,Library!W:X,2,0)</f>
        <v>3</v>
      </c>
      <c r="AH548" s="28">
        <f>VLOOKUP(W548,Library!Y:Z,2,0)</f>
        <v>3</v>
      </c>
      <c r="AI548" s="28">
        <f>VLOOKUP(X548,Library!AA:AB,2,0)</f>
        <v>3</v>
      </c>
      <c r="AJ548" s="33">
        <f>IF(MAX(AG548,AH548,AI548)=0,VLOOKUP(I548,Library!$J:$P,7,0),MAX(AG548,AH548,AI548))</f>
        <v>3</v>
      </c>
      <c r="AK548" s="33">
        <f t="shared" si="36"/>
        <v>2</v>
      </c>
      <c r="AL548" s="33">
        <f>VLOOKUP(AA548,Library!T:U,2,0)</f>
        <v>5</v>
      </c>
      <c r="AM548" s="34">
        <f t="shared" si="37"/>
        <v>2.3000000000000003</v>
      </c>
      <c r="AN548" s="33">
        <f t="shared" si="38"/>
        <v>3</v>
      </c>
      <c r="AO548" s="28" t="s">
        <v>127</v>
      </c>
      <c r="AP548" s="25" t="s">
        <v>128</v>
      </c>
      <c r="AQ548" s="28" t="s">
        <v>110</v>
      </c>
      <c r="AR548" s="28" t="s">
        <v>116</v>
      </c>
      <c r="AS548" s="28" t="s">
        <v>117</v>
      </c>
      <c r="AT548" s="23" t="s">
        <v>113</v>
      </c>
      <c r="AU548" s="23" t="s">
        <v>114</v>
      </c>
      <c r="AV548" s="25" t="s">
        <v>128</v>
      </c>
      <c r="AW548" s="25" t="s">
        <v>128</v>
      </c>
      <c r="AX548" s="25" t="s">
        <v>128</v>
      </c>
      <c r="AY548" s="25" t="s">
        <v>128</v>
      </c>
      <c r="AZ548" s="25" t="s">
        <v>128</v>
      </c>
      <c r="BA548" s="25" t="s">
        <v>128</v>
      </c>
      <c r="BB548" s="25" t="s">
        <v>128</v>
      </c>
      <c r="BC548" s="25" t="s">
        <v>128</v>
      </c>
      <c r="BD548" s="25" t="s">
        <v>128</v>
      </c>
      <c r="BE548" s="25" t="s">
        <v>128</v>
      </c>
      <c r="BF548" s="25" t="s">
        <v>128</v>
      </c>
      <c r="BG548" s="25" t="s">
        <v>128</v>
      </c>
      <c r="BH548" s="25" t="s">
        <v>113</v>
      </c>
      <c r="BI548" s="23" t="s">
        <v>128</v>
      </c>
      <c r="BJ548" t="s">
        <v>1277</v>
      </c>
      <c r="BK548" s="23" t="s">
        <v>2018</v>
      </c>
      <c r="BL548" s="23"/>
    </row>
    <row r="549" spans="1:64" ht="15">
      <c r="A549" s="28">
        <v>813</v>
      </c>
      <c r="B549" s="23" t="s">
        <v>2019</v>
      </c>
      <c r="C549" s="28" t="s">
        <v>2196</v>
      </c>
      <c r="D549" s="23" t="s">
        <v>2032</v>
      </c>
      <c r="E549" s="42">
        <v>3</v>
      </c>
      <c r="F549" s="25" t="s">
        <v>128</v>
      </c>
      <c r="G549" s="25" t="s">
        <v>128</v>
      </c>
      <c r="H549" s="25" t="s">
        <v>109</v>
      </c>
      <c r="I549" s="29" t="s">
        <v>2577</v>
      </c>
      <c r="J549" s="43" t="s">
        <v>10</v>
      </c>
      <c r="K549" s="23" t="s">
        <v>20</v>
      </c>
      <c r="L549" s="29">
        <v>101.706</v>
      </c>
      <c r="M549" s="29">
        <v>101.79</v>
      </c>
      <c r="N549" s="29">
        <v>1.6941523900476703</v>
      </c>
      <c r="O549" s="30">
        <v>2.95</v>
      </c>
      <c r="P549" s="27" t="s">
        <v>106</v>
      </c>
      <c r="Q549" s="31">
        <v>2</v>
      </c>
      <c r="R549" s="25" t="s">
        <v>4454</v>
      </c>
      <c r="S549" s="25" t="s">
        <v>128</v>
      </c>
      <c r="T549" s="25" t="s">
        <v>4374</v>
      </c>
      <c r="U549" s="25" t="s">
        <v>128</v>
      </c>
      <c r="V549" s="23" t="s">
        <v>1209</v>
      </c>
      <c r="W549" s="23" t="s">
        <v>8</v>
      </c>
      <c r="X549" s="23" t="s">
        <v>8</v>
      </c>
      <c r="Y549" s="23" t="s">
        <v>1301</v>
      </c>
      <c r="Z549" s="23" t="s">
        <v>113</v>
      </c>
      <c r="AA549" s="23" t="s">
        <v>1223</v>
      </c>
      <c r="AB549" s="23" t="s">
        <v>2634</v>
      </c>
      <c r="AC549" s="25">
        <v>1.4575342465753425</v>
      </c>
      <c r="AD549" s="32">
        <v>2500000000</v>
      </c>
      <c r="AE549" s="33">
        <f>VLOOKUP(J549,Library!A:B,2,0)</f>
        <v>1</v>
      </c>
      <c r="AF549" s="33">
        <f>VLOOKUP(J549,Library!A:G,7,0)</f>
        <v>3</v>
      </c>
      <c r="AG549" s="28">
        <f>VLOOKUP(V549,Library!W:X,2,0)</f>
        <v>3</v>
      </c>
      <c r="AH549" s="28" t="str">
        <f>VLOOKUP(W549,Library!Y:Z,2,0)</f>
        <v>N/A</v>
      </c>
      <c r="AI549" s="28" t="str">
        <f>VLOOKUP(X549,Library!AA:AB,2,0)</f>
        <v>N/A</v>
      </c>
      <c r="AJ549" s="33">
        <f>IF(MAX(AG549,AH549,AI549)=0,VLOOKUP(I549,Library!$J:$P,7,0),MAX(AG549,AH549,AI549))</f>
        <v>3</v>
      </c>
      <c r="AK549" s="33">
        <f t="shared" si="36"/>
        <v>3</v>
      </c>
      <c r="AL549" s="33">
        <f>VLOOKUP(AA549,Library!T:U,2,0)</f>
        <v>5</v>
      </c>
      <c r="AM549" s="34">
        <f t="shared" si="37"/>
        <v>2.4000000000000004</v>
      </c>
      <c r="AN549" s="33">
        <f t="shared" si="38"/>
        <v>3</v>
      </c>
      <c r="AO549" s="28" t="s">
        <v>127</v>
      </c>
      <c r="AP549" s="25" t="s">
        <v>128</v>
      </c>
      <c r="AQ549" s="28" t="s">
        <v>110</v>
      </c>
      <c r="AR549" s="28" t="s">
        <v>3526</v>
      </c>
      <c r="AS549" s="28" t="s">
        <v>770</v>
      </c>
      <c r="AT549" s="23" t="s">
        <v>113</v>
      </c>
      <c r="AU549" s="23" t="s">
        <v>114</v>
      </c>
      <c r="AV549" s="25" t="s">
        <v>128</v>
      </c>
      <c r="AW549" s="25" t="s">
        <v>128</v>
      </c>
      <c r="AX549" s="25" t="s">
        <v>128</v>
      </c>
      <c r="AY549" s="25" t="s">
        <v>128</v>
      </c>
      <c r="AZ549" s="25" t="s">
        <v>128</v>
      </c>
      <c r="BA549" s="25" t="s">
        <v>128</v>
      </c>
      <c r="BB549" s="25" t="s">
        <v>128</v>
      </c>
      <c r="BC549" s="25" t="s">
        <v>128</v>
      </c>
      <c r="BD549" s="25" t="s">
        <v>128</v>
      </c>
      <c r="BE549" s="25" t="s">
        <v>128</v>
      </c>
      <c r="BF549" s="25" t="s">
        <v>128</v>
      </c>
      <c r="BG549" s="25" t="s">
        <v>128</v>
      </c>
      <c r="BH549" s="25" t="s">
        <v>113</v>
      </c>
      <c r="BI549" s="23" t="s">
        <v>128</v>
      </c>
      <c r="BJ549" t="s">
        <v>1277</v>
      </c>
      <c r="BK549" s="23" t="s">
        <v>2019</v>
      </c>
      <c r="BL549" s="23"/>
    </row>
    <row r="550" spans="1:64" ht="15">
      <c r="A550" s="28">
        <v>816</v>
      </c>
      <c r="B550" s="23" t="s">
        <v>2020</v>
      </c>
      <c r="C550" s="28" t="s">
        <v>2197</v>
      </c>
      <c r="D550" s="23" t="s">
        <v>2270</v>
      </c>
      <c r="E550" s="42">
        <v>3</v>
      </c>
      <c r="F550" s="25" t="s">
        <v>128</v>
      </c>
      <c r="G550" s="25" t="s">
        <v>128</v>
      </c>
      <c r="H550" s="25" t="s">
        <v>109</v>
      </c>
      <c r="I550" s="29" t="s">
        <v>2578</v>
      </c>
      <c r="J550" s="43" t="s">
        <v>10</v>
      </c>
      <c r="K550" s="23" t="s">
        <v>20</v>
      </c>
      <c r="L550" s="29">
        <v>100.755</v>
      </c>
      <c r="M550" s="29">
        <v>100.98099999999999</v>
      </c>
      <c r="N550" s="29">
        <v>1.6915334517906508</v>
      </c>
      <c r="O550" s="30">
        <v>3.3</v>
      </c>
      <c r="P550" s="27" t="s">
        <v>106</v>
      </c>
      <c r="Q550" s="31">
        <v>2</v>
      </c>
      <c r="R550" s="25" t="s">
        <v>4427</v>
      </c>
      <c r="S550" s="25" t="s">
        <v>128</v>
      </c>
      <c r="T550" s="25" t="s">
        <v>4374</v>
      </c>
      <c r="U550" s="25" t="s">
        <v>128</v>
      </c>
      <c r="V550" s="23" t="s">
        <v>8</v>
      </c>
      <c r="W550" s="23" t="s">
        <v>1225</v>
      </c>
      <c r="X550" s="23" t="s">
        <v>8</v>
      </c>
      <c r="Y550" s="23" t="s">
        <v>1301</v>
      </c>
      <c r="Z550" s="23" t="s">
        <v>1276</v>
      </c>
      <c r="AA550" s="23" t="s">
        <v>1223</v>
      </c>
      <c r="AB550" s="23" t="s">
        <v>3051</v>
      </c>
      <c r="AC550" s="25">
        <v>0.62465753424657533</v>
      </c>
      <c r="AD550" s="32">
        <v>1000000000</v>
      </c>
      <c r="AE550" s="33">
        <f>VLOOKUP(J550,Library!A:B,2,0)</f>
        <v>1</v>
      </c>
      <c r="AF550" s="33">
        <f>VLOOKUP(J550,Library!A:G,7,0)</f>
        <v>3</v>
      </c>
      <c r="AG550" s="28" t="str">
        <f>VLOOKUP(V550,Library!W:X,2,0)</f>
        <v>N/A</v>
      </c>
      <c r="AH550" s="28">
        <f>VLOOKUP(W550,Library!Y:Z,2,0)</f>
        <v>4</v>
      </c>
      <c r="AI550" s="28" t="str">
        <f>VLOOKUP(X550,Library!AA:AB,2,0)</f>
        <v>N/A</v>
      </c>
      <c r="AJ550" s="33">
        <f>IF(MAX(AG550,AH550,AI550)=0,VLOOKUP(I550,Library!$J:$P,7,0),MAX(AG550,AH550,AI550))</f>
        <v>4</v>
      </c>
      <c r="AK550" s="33">
        <f t="shared" si="36"/>
        <v>2</v>
      </c>
      <c r="AL550" s="33">
        <f>VLOOKUP(AA550,Library!T:U,2,0)</f>
        <v>5</v>
      </c>
      <c r="AM550" s="34">
        <f t="shared" si="37"/>
        <v>2.5500000000000003</v>
      </c>
      <c r="AN550" s="33">
        <f t="shared" si="38"/>
        <v>3</v>
      </c>
      <c r="AO550" s="28" t="s">
        <v>127</v>
      </c>
      <c r="AP550" s="25" t="s">
        <v>128</v>
      </c>
      <c r="AQ550" s="28" t="s">
        <v>3527</v>
      </c>
      <c r="AR550" s="28" t="s">
        <v>3528</v>
      </c>
      <c r="AS550" s="28" t="s">
        <v>2380</v>
      </c>
      <c r="AT550" s="23" t="s">
        <v>113</v>
      </c>
      <c r="AU550" s="23" t="s">
        <v>114</v>
      </c>
      <c r="AV550" s="25" t="s">
        <v>128</v>
      </c>
      <c r="AW550" s="25" t="s">
        <v>128</v>
      </c>
      <c r="AX550" s="25" t="s">
        <v>128</v>
      </c>
      <c r="AY550" s="25" t="s">
        <v>128</v>
      </c>
      <c r="AZ550" s="25" t="s">
        <v>128</v>
      </c>
      <c r="BA550" s="25" t="s">
        <v>128</v>
      </c>
      <c r="BB550" s="25" t="s">
        <v>128</v>
      </c>
      <c r="BC550" s="25" t="s">
        <v>128</v>
      </c>
      <c r="BD550" s="25" t="s">
        <v>128</v>
      </c>
      <c r="BE550" s="25" t="s">
        <v>128</v>
      </c>
      <c r="BF550" s="25" t="s">
        <v>128</v>
      </c>
      <c r="BG550" s="25" t="s">
        <v>128</v>
      </c>
      <c r="BH550" s="25" t="s">
        <v>113</v>
      </c>
      <c r="BI550" s="23" t="s">
        <v>128</v>
      </c>
      <c r="BJ550" t="s">
        <v>1277</v>
      </c>
      <c r="BK550" s="23" t="s">
        <v>2020</v>
      </c>
      <c r="BL550" s="23"/>
    </row>
    <row r="551" spans="1:64" ht="15">
      <c r="A551" s="28">
        <v>818</v>
      </c>
      <c r="B551" s="23" t="s">
        <v>2021</v>
      </c>
      <c r="C551" s="28" t="s">
        <v>2198</v>
      </c>
      <c r="D551" s="23" t="s">
        <v>2033</v>
      </c>
      <c r="E551" s="42">
        <v>3</v>
      </c>
      <c r="F551" s="25" t="s">
        <v>128</v>
      </c>
      <c r="G551" s="25" t="s">
        <v>128</v>
      </c>
      <c r="H551" s="25" t="s">
        <v>109</v>
      </c>
      <c r="I551" s="29" t="s">
        <v>2450</v>
      </c>
      <c r="J551" s="43" t="s">
        <v>10</v>
      </c>
      <c r="K551" s="23" t="s">
        <v>20</v>
      </c>
      <c r="L551" s="29">
        <v>100.312</v>
      </c>
      <c r="M551" s="29">
        <v>100.375</v>
      </c>
      <c r="N551" s="29">
        <v>1.5438545001941453</v>
      </c>
      <c r="O551" s="30">
        <v>3.25</v>
      </c>
      <c r="P551" s="27" t="s">
        <v>106</v>
      </c>
      <c r="Q551" s="31">
        <v>2</v>
      </c>
      <c r="R551" s="25" t="s">
        <v>2808</v>
      </c>
      <c r="S551" s="25" t="s">
        <v>128</v>
      </c>
      <c r="T551" s="25" t="s">
        <v>4374</v>
      </c>
      <c r="U551" s="25" t="s">
        <v>128</v>
      </c>
      <c r="V551" s="23" t="s">
        <v>1219</v>
      </c>
      <c r="W551" s="23" t="s">
        <v>8</v>
      </c>
      <c r="X551" s="23" t="s">
        <v>8</v>
      </c>
      <c r="Y551" s="23" t="s">
        <v>1301</v>
      </c>
      <c r="Z551" s="23" t="s">
        <v>1276</v>
      </c>
      <c r="AA551" s="23" t="s">
        <v>1223</v>
      </c>
      <c r="AB551" s="23" t="s">
        <v>2808</v>
      </c>
      <c r="AC551" s="25">
        <v>0.23013698630136986</v>
      </c>
      <c r="AD551" s="32">
        <v>1500000000</v>
      </c>
      <c r="AE551" s="33">
        <f>VLOOKUP(J551,Library!A:B,2,0)</f>
        <v>1</v>
      </c>
      <c r="AF551" s="33">
        <f>VLOOKUP(J551,Library!A:G,7,0)</f>
        <v>3</v>
      </c>
      <c r="AG551" s="28">
        <f>VLOOKUP(V551,Library!W:X,2,0)</f>
        <v>4</v>
      </c>
      <c r="AH551" s="28" t="str">
        <f>VLOOKUP(W551,Library!Y:Z,2,0)</f>
        <v>N/A</v>
      </c>
      <c r="AI551" s="28" t="str">
        <f>VLOOKUP(X551,Library!AA:AB,2,0)</f>
        <v>N/A</v>
      </c>
      <c r="AJ551" s="33">
        <f>IF(MAX(AG551,AH551,AI551)=0,VLOOKUP(I551,Library!$J:$P,7,0),MAX(AG551,AH551,AI551))</f>
        <v>4</v>
      </c>
      <c r="AK551" s="33">
        <f t="shared" si="36"/>
        <v>2</v>
      </c>
      <c r="AL551" s="33">
        <f>VLOOKUP(AA551,Library!T:U,2,0)</f>
        <v>5</v>
      </c>
      <c r="AM551" s="34">
        <f t="shared" si="37"/>
        <v>2.5500000000000003</v>
      </c>
      <c r="AN551" s="33">
        <f t="shared" si="38"/>
        <v>3</v>
      </c>
      <c r="AO551" s="28" t="s">
        <v>127</v>
      </c>
      <c r="AP551" s="25" t="s">
        <v>128</v>
      </c>
      <c r="AQ551" s="28" t="s">
        <v>3206</v>
      </c>
      <c r="AR551" s="28" t="s">
        <v>113</v>
      </c>
      <c r="AS551" s="28" t="s">
        <v>4465</v>
      </c>
      <c r="AT551" s="23" t="s">
        <v>113</v>
      </c>
      <c r="AU551" s="23" t="s">
        <v>114</v>
      </c>
      <c r="AV551" s="25" t="s">
        <v>128</v>
      </c>
      <c r="AW551" s="25" t="s">
        <v>128</v>
      </c>
      <c r="AX551" s="25" t="s">
        <v>128</v>
      </c>
      <c r="AY551" s="25" t="s">
        <v>128</v>
      </c>
      <c r="AZ551" s="25" t="s">
        <v>128</v>
      </c>
      <c r="BA551" s="25" t="s">
        <v>128</v>
      </c>
      <c r="BB551" s="25" t="s">
        <v>128</v>
      </c>
      <c r="BC551" s="25" t="s">
        <v>128</v>
      </c>
      <c r="BD551" s="25" t="s">
        <v>128</v>
      </c>
      <c r="BE551" s="25" t="s">
        <v>128</v>
      </c>
      <c r="BF551" s="25" t="s">
        <v>128</v>
      </c>
      <c r="BG551" s="25" t="s">
        <v>128</v>
      </c>
      <c r="BH551" s="25" t="s">
        <v>113</v>
      </c>
      <c r="BI551" s="23" t="s">
        <v>128</v>
      </c>
      <c r="BJ551" t="s">
        <v>1277</v>
      </c>
      <c r="BK551" s="23" t="s">
        <v>2021</v>
      </c>
      <c r="BL551" s="23"/>
    </row>
    <row r="552" spans="1:64" ht="15">
      <c r="A552" s="28">
        <v>819</v>
      </c>
      <c r="B552" s="23" t="s">
        <v>2022</v>
      </c>
      <c r="C552" s="28" t="s">
        <v>2199</v>
      </c>
      <c r="D552" s="23" t="s">
        <v>2034</v>
      </c>
      <c r="E552" s="42">
        <v>3</v>
      </c>
      <c r="F552" s="25" t="s">
        <v>109</v>
      </c>
      <c r="G552" s="25" t="s">
        <v>128</v>
      </c>
      <c r="H552" s="25" t="s">
        <v>109</v>
      </c>
      <c r="I552" s="29" t="s">
        <v>2579</v>
      </c>
      <c r="J552" s="43" t="s">
        <v>3635</v>
      </c>
      <c r="K552" s="23" t="s">
        <v>20</v>
      </c>
      <c r="L552" s="29">
        <v>100.324</v>
      </c>
      <c r="M552" s="29">
        <v>100.419</v>
      </c>
      <c r="N552" s="29">
        <v>2.0991626877382479</v>
      </c>
      <c r="O552" s="30">
        <v>3.1</v>
      </c>
      <c r="P552" s="27" t="s">
        <v>106</v>
      </c>
      <c r="Q552" s="31">
        <v>1</v>
      </c>
      <c r="R552" s="25" t="s">
        <v>3053</v>
      </c>
      <c r="S552" s="25" t="s">
        <v>109</v>
      </c>
      <c r="T552" s="25" t="s">
        <v>3529</v>
      </c>
      <c r="U552" s="25" t="s">
        <v>128</v>
      </c>
      <c r="V552" s="23" t="s">
        <v>1219</v>
      </c>
      <c r="W552" s="23" t="s">
        <v>8</v>
      </c>
      <c r="X552" s="23" t="s">
        <v>8</v>
      </c>
      <c r="Y552" s="23" t="s">
        <v>1301</v>
      </c>
      <c r="Z552" s="23" t="s">
        <v>1276</v>
      </c>
      <c r="AA552" s="23" t="s">
        <v>1223</v>
      </c>
      <c r="AB552" s="23" t="s">
        <v>3053</v>
      </c>
      <c r="AC552" s="25">
        <v>0.44109589041095892</v>
      </c>
      <c r="AD552" s="32">
        <v>2500000000</v>
      </c>
      <c r="AE552" s="33">
        <f>VLOOKUP(J552,Library!A:B,2,0)</f>
        <v>1</v>
      </c>
      <c r="AF552" s="33">
        <f>VLOOKUP(J552,Library!A:G,7,0)</f>
        <v>3</v>
      </c>
      <c r="AG552" s="28">
        <f>VLOOKUP(V552,Library!W:X,2,0)</f>
        <v>4</v>
      </c>
      <c r="AH552" s="28" t="str">
        <f>VLOOKUP(W552,Library!Y:Z,2,0)</f>
        <v>N/A</v>
      </c>
      <c r="AI552" s="28" t="str">
        <f>VLOOKUP(X552,Library!AA:AB,2,0)</f>
        <v>N/A</v>
      </c>
      <c r="AJ552" s="33">
        <f>IF(MAX(AG552,AH552,AI552)=0,VLOOKUP(I552,Library!$J:$P,7,0),MAX(AG552,AH552,AI552))</f>
        <v>4</v>
      </c>
      <c r="AK552" s="33">
        <f t="shared" si="36"/>
        <v>2</v>
      </c>
      <c r="AL552" s="33">
        <f>VLOOKUP(AA552,Library!T:U,2,0)</f>
        <v>5</v>
      </c>
      <c r="AM552" s="34">
        <f t="shared" si="37"/>
        <v>2.5500000000000003</v>
      </c>
      <c r="AN552" s="33">
        <f t="shared" si="38"/>
        <v>3</v>
      </c>
      <c r="AO552" s="28" t="s">
        <v>127</v>
      </c>
      <c r="AP552" s="25" t="s">
        <v>128</v>
      </c>
      <c r="AQ552" s="28" t="s">
        <v>3203</v>
      </c>
      <c r="AR552" s="28" t="s">
        <v>3204</v>
      </c>
      <c r="AS552" s="28" t="s">
        <v>2034</v>
      </c>
      <c r="AT552" s="23" t="s">
        <v>3529</v>
      </c>
      <c r="AU552" s="23" t="s">
        <v>35</v>
      </c>
      <c r="AV552" s="25" t="s">
        <v>128</v>
      </c>
      <c r="AW552" s="25" t="s">
        <v>128</v>
      </c>
      <c r="AX552" s="25" t="s">
        <v>128</v>
      </c>
      <c r="AY552" s="25" t="s">
        <v>128</v>
      </c>
      <c r="AZ552" s="25" t="s">
        <v>128</v>
      </c>
      <c r="BA552" s="25" t="s">
        <v>128</v>
      </c>
      <c r="BB552" s="25" t="s">
        <v>128</v>
      </c>
      <c r="BC552" s="25" t="s">
        <v>128</v>
      </c>
      <c r="BD552" s="25" t="s">
        <v>128</v>
      </c>
      <c r="BE552" s="25" t="s">
        <v>128</v>
      </c>
      <c r="BF552" s="25" t="s">
        <v>128</v>
      </c>
      <c r="BG552" s="25" t="s">
        <v>128</v>
      </c>
      <c r="BH552" s="25" t="s">
        <v>113</v>
      </c>
      <c r="BI552" s="23" t="s">
        <v>128</v>
      </c>
      <c r="BJ552" t="s">
        <v>1277</v>
      </c>
      <c r="BK552" s="23" t="s">
        <v>2022</v>
      </c>
      <c r="BL552" s="23"/>
    </row>
    <row r="553" spans="1:64" ht="15">
      <c r="A553" s="28">
        <v>823</v>
      </c>
      <c r="B553" s="23" t="s">
        <v>2023</v>
      </c>
      <c r="C553" s="28" t="s">
        <v>2200</v>
      </c>
      <c r="D553" s="23" t="s">
        <v>2035</v>
      </c>
      <c r="E553" s="42">
        <v>3</v>
      </c>
      <c r="F553" s="25" t="s">
        <v>128</v>
      </c>
      <c r="G553" s="25" t="s">
        <v>128</v>
      </c>
      <c r="H553" s="25" t="s">
        <v>109</v>
      </c>
      <c r="I553" s="29" t="s">
        <v>2581</v>
      </c>
      <c r="J553" s="43" t="s">
        <v>10</v>
      </c>
      <c r="K553" s="23" t="s">
        <v>20</v>
      </c>
      <c r="L553" s="29">
        <v>100.26600000000001</v>
      </c>
      <c r="M553" s="29">
        <v>100.39400000000001</v>
      </c>
      <c r="N553" s="29">
        <v>1.7743127862782269</v>
      </c>
      <c r="O553" s="30">
        <v>3.2</v>
      </c>
      <c r="P553" s="27" t="s">
        <v>106</v>
      </c>
      <c r="Q553" s="31">
        <v>2</v>
      </c>
      <c r="R553" s="25" t="s">
        <v>2849</v>
      </c>
      <c r="S553" s="25" t="s">
        <v>128</v>
      </c>
      <c r="T553" s="25" t="s">
        <v>4374</v>
      </c>
      <c r="U553" s="25" t="s">
        <v>128</v>
      </c>
      <c r="V553" s="23" t="s">
        <v>1219</v>
      </c>
      <c r="W553" s="23" t="s">
        <v>8</v>
      </c>
      <c r="X553" s="23" t="s">
        <v>8</v>
      </c>
      <c r="Y553" s="23" t="s">
        <v>1301</v>
      </c>
      <c r="Z553" s="23" t="s">
        <v>1276</v>
      </c>
      <c r="AA553" s="23" t="s">
        <v>1223</v>
      </c>
      <c r="AB553" s="23" t="s">
        <v>2849</v>
      </c>
      <c r="AC553" s="25">
        <v>0.28767123287671231</v>
      </c>
      <c r="AD553" s="32">
        <v>2800000000</v>
      </c>
      <c r="AE553" s="33">
        <f>VLOOKUP(J553,Library!A:B,2,0)</f>
        <v>1</v>
      </c>
      <c r="AF553" s="33">
        <f>VLOOKUP(J553,Library!A:G,7,0)</f>
        <v>3</v>
      </c>
      <c r="AG553" s="28">
        <f>VLOOKUP(V553,Library!W:X,2,0)</f>
        <v>4</v>
      </c>
      <c r="AH553" s="28" t="str">
        <f>VLOOKUP(W553,Library!Y:Z,2,0)</f>
        <v>N/A</v>
      </c>
      <c r="AI553" s="28" t="str">
        <f>VLOOKUP(X553,Library!AA:AB,2,0)</f>
        <v>N/A</v>
      </c>
      <c r="AJ553" s="33">
        <f>IF(MAX(AG553,AH553,AI553)=0,VLOOKUP(I553,Library!$J:$P,7,0),MAX(AG553,AH553,AI553))</f>
        <v>4</v>
      </c>
      <c r="AK553" s="33">
        <f t="shared" si="36"/>
        <v>2</v>
      </c>
      <c r="AL553" s="33">
        <f>VLOOKUP(AA553,Library!T:U,2,0)</f>
        <v>5</v>
      </c>
      <c r="AM553" s="34">
        <f t="shared" si="37"/>
        <v>2.5500000000000003</v>
      </c>
      <c r="AN553" s="33">
        <f t="shared" si="38"/>
        <v>3</v>
      </c>
      <c r="AO553" s="28" t="s">
        <v>127</v>
      </c>
      <c r="AP553" s="25" t="s">
        <v>128</v>
      </c>
      <c r="AQ553" s="28" t="s">
        <v>3530</v>
      </c>
      <c r="AR553" s="28" t="s">
        <v>3531</v>
      </c>
      <c r="AS553" s="28" t="s">
        <v>2381</v>
      </c>
      <c r="AT553" s="23" t="s">
        <v>113</v>
      </c>
      <c r="AU553" s="23" t="s">
        <v>114</v>
      </c>
      <c r="AV553" s="25" t="s">
        <v>128</v>
      </c>
      <c r="AW553" s="25" t="s">
        <v>128</v>
      </c>
      <c r="AX553" s="25" t="s">
        <v>128</v>
      </c>
      <c r="AY553" s="25" t="s">
        <v>128</v>
      </c>
      <c r="AZ553" s="25" t="s">
        <v>128</v>
      </c>
      <c r="BA553" s="25" t="s">
        <v>128</v>
      </c>
      <c r="BB553" s="25" t="s">
        <v>128</v>
      </c>
      <c r="BC553" s="25" t="s">
        <v>128</v>
      </c>
      <c r="BD553" s="25" t="s">
        <v>128</v>
      </c>
      <c r="BE553" s="25" t="s">
        <v>128</v>
      </c>
      <c r="BF553" s="25" t="s">
        <v>128</v>
      </c>
      <c r="BG553" s="25" t="s">
        <v>128</v>
      </c>
      <c r="BH553" s="25" t="s">
        <v>113</v>
      </c>
      <c r="BI553" s="23" t="s">
        <v>128</v>
      </c>
      <c r="BJ553" t="s">
        <v>1277</v>
      </c>
      <c r="BK553" s="23" t="s">
        <v>2023</v>
      </c>
      <c r="BL553" s="23"/>
    </row>
    <row r="554" spans="1:64" ht="15">
      <c r="A554" s="28">
        <v>824</v>
      </c>
      <c r="B554" s="23" t="s">
        <v>2024</v>
      </c>
      <c r="C554" s="28" t="s">
        <v>2201</v>
      </c>
      <c r="D554" s="23" t="s">
        <v>2036</v>
      </c>
      <c r="E554" s="42">
        <v>4</v>
      </c>
      <c r="F554" s="25" t="s">
        <v>109</v>
      </c>
      <c r="G554" s="25" t="s">
        <v>109</v>
      </c>
      <c r="H554" s="25" t="s">
        <v>109</v>
      </c>
      <c r="I554" s="29" t="s">
        <v>667</v>
      </c>
      <c r="J554" s="43" t="s">
        <v>1905</v>
      </c>
      <c r="K554" s="23" t="s">
        <v>25</v>
      </c>
      <c r="L554" s="29">
        <v>100.44799999999999</v>
      </c>
      <c r="M554" s="29">
        <v>100.56</v>
      </c>
      <c r="N554" s="29">
        <v>2.9761131651360739</v>
      </c>
      <c r="O554" s="30">
        <v>3.4</v>
      </c>
      <c r="P554" s="27" t="s">
        <v>106</v>
      </c>
      <c r="Q554" s="31">
        <v>1</v>
      </c>
      <c r="R554" s="25" t="s">
        <v>3532</v>
      </c>
      <c r="S554" s="25" t="s">
        <v>109</v>
      </c>
      <c r="T554" s="25" t="s">
        <v>3532</v>
      </c>
      <c r="U554" s="25" t="s">
        <v>128</v>
      </c>
      <c r="V554" s="23" t="s">
        <v>1215</v>
      </c>
      <c r="W554" s="23" t="s">
        <v>1216</v>
      </c>
      <c r="X554" s="23" t="s">
        <v>1209</v>
      </c>
      <c r="Y554" s="23" t="s">
        <v>1301</v>
      </c>
      <c r="Z554" s="23" t="s">
        <v>113</v>
      </c>
      <c r="AA554" s="23" t="s">
        <v>1223</v>
      </c>
      <c r="AB554" s="23" t="s">
        <v>3036</v>
      </c>
      <c r="AC554" s="25">
        <v>1.4027397260273973</v>
      </c>
      <c r="AD554" s="32">
        <v>2750000000</v>
      </c>
      <c r="AE554" s="33">
        <f>VLOOKUP(J554,Library!A:B,2,0)</f>
        <v>3</v>
      </c>
      <c r="AF554" s="33">
        <f>VLOOKUP(J554,Library!A:G,7,0)</f>
        <v>3</v>
      </c>
      <c r="AG554" s="28">
        <f>VLOOKUP(V554,Library!W:X,2,0)</f>
        <v>3</v>
      </c>
      <c r="AH554" s="28">
        <f>VLOOKUP(W554,Library!Y:Z,2,0)</f>
        <v>3</v>
      </c>
      <c r="AI554" s="28">
        <f>VLOOKUP(X554,Library!AA:AB,2,0)</f>
        <v>3</v>
      </c>
      <c r="AJ554" s="33">
        <f>IF(MAX(AG554,AH554,AI554)=0,VLOOKUP(I554,Library!$J:$P,7,0),MAX(AG554,AH554,AI554))</f>
        <v>3</v>
      </c>
      <c r="AK554" s="33">
        <f t="shared" si="36"/>
        <v>3</v>
      </c>
      <c r="AL554" s="33">
        <f>VLOOKUP(AA554,Library!T:U,2,0)</f>
        <v>5</v>
      </c>
      <c r="AM554" s="34">
        <f t="shared" si="37"/>
        <v>3.0999999999999996</v>
      </c>
      <c r="AN554" s="33">
        <f t="shared" si="38"/>
        <v>4</v>
      </c>
      <c r="AO554" s="28" t="s">
        <v>412</v>
      </c>
      <c r="AP554" s="25" t="s">
        <v>128</v>
      </c>
      <c r="AQ554" s="28" t="s">
        <v>669</v>
      </c>
      <c r="AR554" s="28" t="s">
        <v>670</v>
      </c>
      <c r="AS554" s="28" t="s">
        <v>2036</v>
      </c>
      <c r="AT554" s="23" t="s">
        <v>3532</v>
      </c>
      <c r="AU554" s="23" t="s">
        <v>35</v>
      </c>
      <c r="AV554" s="25" t="s">
        <v>128</v>
      </c>
      <c r="AW554" s="25" t="s">
        <v>128</v>
      </c>
      <c r="AX554" s="25" t="s">
        <v>128</v>
      </c>
      <c r="AY554" s="25" t="s">
        <v>128</v>
      </c>
      <c r="AZ554" s="25" t="s">
        <v>128</v>
      </c>
      <c r="BA554" s="25" t="s">
        <v>128</v>
      </c>
      <c r="BB554" s="25" t="s">
        <v>128</v>
      </c>
      <c r="BC554" s="25" t="s">
        <v>128</v>
      </c>
      <c r="BD554" s="25" t="s">
        <v>128</v>
      </c>
      <c r="BE554" s="25" t="s">
        <v>128</v>
      </c>
      <c r="BF554" s="25" t="s">
        <v>109</v>
      </c>
      <c r="BG554" s="25" t="s">
        <v>128</v>
      </c>
      <c r="BH554" s="25" t="s">
        <v>113</v>
      </c>
      <c r="BI554" s="23" t="s">
        <v>128</v>
      </c>
      <c r="BJ554" t="s">
        <v>1277</v>
      </c>
      <c r="BK554" s="23" t="s">
        <v>2024</v>
      </c>
      <c r="BL554" s="23"/>
    </row>
    <row r="555" spans="1:64" ht="15">
      <c r="A555" s="28">
        <v>830</v>
      </c>
      <c r="B555" s="23" t="s">
        <v>2025</v>
      </c>
      <c r="C555" s="28" t="s">
        <v>2202</v>
      </c>
      <c r="D555" s="23" t="s">
        <v>2037</v>
      </c>
      <c r="E555" s="42">
        <v>2</v>
      </c>
      <c r="F555" s="25" t="s">
        <v>128</v>
      </c>
      <c r="G555" s="25" t="s">
        <v>128</v>
      </c>
      <c r="H555" s="25" t="s">
        <v>128</v>
      </c>
      <c r="I555" s="29" t="s">
        <v>2584</v>
      </c>
      <c r="J555" s="43" t="s">
        <v>10</v>
      </c>
      <c r="K555" s="23" t="s">
        <v>25</v>
      </c>
      <c r="L555" s="29">
        <v>100.002</v>
      </c>
      <c r="M555" s="29">
        <v>100.05800000000001</v>
      </c>
      <c r="N555" s="29">
        <v>-16.025352405226215</v>
      </c>
      <c r="O555" s="30">
        <v>3.15</v>
      </c>
      <c r="P555" s="27" t="s">
        <v>106</v>
      </c>
      <c r="Q555" s="31">
        <v>1</v>
      </c>
      <c r="R555" s="25" t="s">
        <v>2882</v>
      </c>
      <c r="S555" s="25" t="s">
        <v>128</v>
      </c>
      <c r="T555" s="25" t="s">
        <v>4374</v>
      </c>
      <c r="U555" s="25" t="s">
        <v>128</v>
      </c>
      <c r="V555" s="23" t="s">
        <v>8</v>
      </c>
      <c r="W555" s="23" t="s">
        <v>1205</v>
      </c>
      <c r="X555" s="23" t="s">
        <v>8</v>
      </c>
      <c r="Y555" s="23" t="s">
        <v>1301</v>
      </c>
      <c r="Z555" s="23" t="s">
        <v>1276</v>
      </c>
      <c r="AA555" s="23" t="s">
        <v>1223</v>
      </c>
      <c r="AB555" s="23" t="s">
        <v>2882</v>
      </c>
      <c r="AC555" s="25">
        <v>5.4794520547945206E-3</v>
      </c>
      <c r="AD555" s="32">
        <v>1500000000</v>
      </c>
      <c r="AE555" s="33">
        <f>VLOOKUP(J555,Library!A:B,2,0)</f>
        <v>1</v>
      </c>
      <c r="AF555" s="33">
        <f>VLOOKUP(J555,Library!A:G,7,0)</f>
        <v>3</v>
      </c>
      <c r="AG555" s="28" t="str">
        <f>VLOOKUP(V555,Library!W:X,2,0)</f>
        <v>N/A</v>
      </c>
      <c r="AH555" s="28">
        <f>VLOOKUP(W555,Library!Y:Z,2,0)</f>
        <v>2</v>
      </c>
      <c r="AI555" s="28" t="str">
        <f>VLOOKUP(X555,Library!AA:AB,2,0)</f>
        <v>N/A</v>
      </c>
      <c r="AJ555" s="33">
        <f>IF(MAX(AG555,AH555,AI555)=0,VLOOKUP(I555,Library!$J:$P,7,0),MAX(AG555,AH555,AI555))</f>
        <v>2</v>
      </c>
      <c r="AK555" s="33">
        <f t="shared" si="36"/>
        <v>2</v>
      </c>
      <c r="AL555" s="33">
        <f>VLOOKUP(AA555,Library!T:U,2,0)</f>
        <v>5</v>
      </c>
      <c r="AM555" s="34">
        <f t="shared" si="37"/>
        <v>2.0499999999999998</v>
      </c>
      <c r="AN555" s="33">
        <f t="shared" si="38"/>
        <v>2</v>
      </c>
      <c r="AO555" s="28" t="s">
        <v>412</v>
      </c>
      <c r="AP555" s="25" t="s">
        <v>128</v>
      </c>
      <c r="AQ555" s="28" t="s">
        <v>3534</v>
      </c>
      <c r="AR555" s="28" t="s">
        <v>3535</v>
      </c>
      <c r="AS555" s="28" t="s">
        <v>2382</v>
      </c>
      <c r="AT555" s="23" t="s">
        <v>113</v>
      </c>
      <c r="AU555" s="23" t="s">
        <v>114</v>
      </c>
      <c r="AV555" s="25" t="s">
        <v>128</v>
      </c>
      <c r="AW555" s="25" t="s">
        <v>128</v>
      </c>
      <c r="AX555" s="25" t="s">
        <v>128</v>
      </c>
      <c r="AY555" s="25" t="s">
        <v>128</v>
      </c>
      <c r="AZ555" s="25" t="s">
        <v>128</v>
      </c>
      <c r="BA555" s="25" t="s">
        <v>128</v>
      </c>
      <c r="BB555" s="25" t="s">
        <v>128</v>
      </c>
      <c r="BC555" s="25" t="s">
        <v>128</v>
      </c>
      <c r="BD555" s="25" t="s">
        <v>128</v>
      </c>
      <c r="BE555" s="25" t="s">
        <v>128</v>
      </c>
      <c r="BF555" s="25" t="s">
        <v>128</v>
      </c>
      <c r="BG555" s="25" t="s">
        <v>128</v>
      </c>
      <c r="BH555" s="25" t="s">
        <v>113</v>
      </c>
      <c r="BI555" s="23" t="s">
        <v>128</v>
      </c>
      <c r="BJ555" t="s">
        <v>1277</v>
      </c>
      <c r="BK555" s="23" t="s">
        <v>2025</v>
      </c>
      <c r="BL555" s="23"/>
    </row>
    <row r="556" spans="1:64" ht="15">
      <c r="A556" s="28">
        <v>831</v>
      </c>
      <c r="B556" s="23" t="s">
        <v>2026</v>
      </c>
      <c r="C556" s="28" t="s">
        <v>2203</v>
      </c>
      <c r="D556" s="23" t="s">
        <v>2037</v>
      </c>
      <c r="E556" s="42">
        <v>2</v>
      </c>
      <c r="F556" s="25" t="s">
        <v>128</v>
      </c>
      <c r="G556" s="25" t="s">
        <v>128</v>
      </c>
      <c r="H556" s="25" t="s">
        <v>128</v>
      </c>
      <c r="I556" s="29" t="s">
        <v>2584</v>
      </c>
      <c r="J556" s="43" t="s">
        <v>10</v>
      </c>
      <c r="K556" s="23" t="s">
        <v>25</v>
      </c>
      <c r="L556" s="29">
        <v>100.04</v>
      </c>
      <c r="M556" s="29">
        <v>100.184</v>
      </c>
      <c r="N556" s="29">
        <v>1.4264279011167291</v>
      </c>
      <c r="O556" s="30">
        <v>3.5</v>
      </c>
      <c r="P556" s="27" t="s">
        <v>106</v>
      </c>
      <c r="Q556" s="31">
        <v>1</v>
      </c>
      <c r="R556" s="25" t="s">
        <v>673</v>
      </c>
      <c r="S556" s="25" t="s">
        <v>128</v>
      </c>
      <c r="T556" s="25" t="s">
        <v>4374</v>
      </c>
      <c r="U556" s="25" t="s">
        <v>128</v>
      </c>
      <c r="V556" s="23" t="s">
        <v>8</v>
      </c>
      <c r="W556" s="23" t="s">
        <v>1205</v>
      </c>
      <c r="X556" s="23" t="s">
        <v>8</v>
      </c>
      <c r="Y556" s="23" t="s">
        <v>1301</v>
      </c>
      <c r="Z556" s="23" t="s">
        <v>1276</v>
      </c>
      <c r="AA556" s="23" t="s">
        <v>1223</v>
      </c>
      <c r="AB556" s="23" t="s">
        <v>673</v>
      </c>
      <c r="AC556" s="25">
        <v>9.5890410958904104E-2</v>
      </c>
      <c r="AD556" s="32">
        <v>750000000</v>
      </c>
      <c r="AE556" s="33">
        <f>VLOOKUP(J556,Library!A:B,2,0)</f>
        <v>1</v>
      </c>
      <c r="AF556" s="33">
        <f>VLOOKUP(J556,Library!A:G,7,0)</f>
        <v>3</v>
      </c>
      <c r="AG556" s="28" t="str">
        <f>VLOOKUP(V556,Library!W:X,2,0)</f>
        <v>N/A</v>
      </c>
      <c r="AH556" s="28">
        <f>VLOOKUP(W556,Library!Y:Z,2,0)</f>
        <v>2</v>
      </c>
      <c r="AI556" s="28" t="str">
        <f>VLOOKUP(X556,Library!AA:AB,2,0)</f>
        <v>N/A</v>
      </c>
      <c r="AJ556" s="33">
        <f>IF(MAX(AG556,AH556,AI556)=0,VLOOKUP(I556,Library!$J:$P,7,0),MAX(AG556,AH556,AI556))</f>
        <v>2</v>
      </c>
      <c r="AK556" s="33">
        <f t="shared" si="36"/>
        <v>2</v>
      </c>
      <c r="AL556" s="33">
        <f>VLOOKUP(AA556,Library!T:U,2,0)</f>
        <v>5</v>
      </c>
      <c r="AM556" s="34">
        <f t="shared" si="37"/>
        <v>2.0499999999999998</v>
      </c>
      <c r="AN556" s="33">
        <f t="shared" si="38"/>
        <v>2</v>
      </c>
      <c r="AO556" s="28" t="s">
        <v>412</v>
      </c>
      <c r="AP556" s="25" t="s">
        <v>128</v>
      </c>
      <c r="AQ556" s="28" t="s">
        <v>3534</v>
      </c>
      <c r="AR556" s="28" t="s">
        <v>3535</v>
      </c>
      <c r="AS556" s="28" t="s">
        <v>2382</v>
      </c>
      <c r="AT556" s="23" t="s">
        <v>113</v>
      </c>
      <c r="AU556" s="23" t="s">
        <v>114</v>
      </c>
      <c r="AV556" s="25" t="s">
        <v>128</v>
      </c>
      <c r="AW556" s="25" t="s">
        <v>128</v>
      </c>
      <c r="AX556" s="25" t="s">
        <v>128</v>
      </c>
      <c r="AY556" s="25" t="s">
        <v>128</v>
      </c>
      <c r="AZ556" s="25" t="s">
        <v>128</v>
      </c>
      <c r="BA556" s="25" t="s">
        <v>128</v>
      </c>
      <c r="BB556" s="25" t="s">
        <v>128</v>
      </c>
      <c r="BC556" s="25" t="s">
        <v>128</v>
      </c>
      <c r="BD556" s="25" t="s">
        <v>128</v>
      </c>
      <c r="BE556" s="25" t="s">
        <v>128</v>
      </c>
      <c r="BF556" s="25" t="s">
        <v>128</v>
      </c>
      <c r="BG556" s="25" t="s">
        <v>128</v>
      </c>
      <c r="BH556" s="25" t="s">
        <v>113</v>
      </c>
      <c r="BI556" s="23" t="s">
        <v>128</v>
      </c>
      <c r="BJ556" t="s">
        <v>1277</v>
      </c>
      <c r="BK556" s="23" t="s">
        <v>2026</v>
      </c>
      <c r="BL556" s="23"/>
    </row>
    <row r="557" spans="1:64" ht="15">
      <c r="A557" s="28">
        <v>833</v>
      </c>
      <c r="B557" s="23" t="s">
        <v>2027</v>
      </c>
      <c r="C557" s="28" t="s">
        <v>2204</v>
      </c>
      <c r="D557" s="23" t="s">
        <v>3602</v>
      </c>
      <c r="E557" s="42">
        <v>3</v>
      </c>
      <c r="F557" s="25" t="s">
        <v>128</v>
      </c>
      <c r="G557" s="25" t="s">
        <v>128</v>
      </c>
      <c r="H557" s="25" t="s">
        <v>109</v>
      </c>
      <c r="I557" s="29" t="s">
        <v>2532</v>
      </c>
      <c r="J557" s="43" t="s">
        <v>10</v>
      </c>
      <c r="K557" s="27" t="s">
        <v>908</v>
      </c>
      <c r="L557" s="29">
        <v>102.395</v>
      </c>
      <c r="M557" s="29">
        <v>102.688</v>
      </c>
      <c r="N557" s="29">
        <v>2.4214355471444957</v>
      </c>
      <c r="O557" s="30">
        <v>3.55</v>
      </c>
      <c r="P557" s="27" t="s">
        <v>106</v>
      </c>
      <c r="Q557" s="31">
        <v>2</v>
      </c>
      <c r="R557" s="25" t="s">
        <v>2646</v>
      </c>
      <c r="S557" s="25" t="s">
        <v>128</v>
      </c>
      <c r="T557" s="25" t="s">
        <v>4374</v>
      </c>
      <c r="U557" s="25" t="s">
        <v>128</v>
      </c>
      <c r="V557" s="23" t="s">
        <v>8</v>
      </c>
      <c r="W557" s="23" t="s">
        <v>1212</v>
      </c>
      <c r="X557" s="23" t="s">
        <v>8</v>
      </c>
      <c r="Y557" s="23" t="s">
        <v>1301</v>
      </c>
      <c r="Z557" s="23" t="s">
        <v>1276</v>
      </c>
      <c r="AA557" s="23" t="s">
        <v>1223</v>
      </c>
      <c r="AB557" s="23" t="s">
        <v>3054</v>
      </c>
      <c r="AC557" s="25">
        <v>2.4767123287671233</v>
      </c>
      <c r="AD557" s="32">
        <v>700000000</v>
      </c>
      <c r="AE557" s="33">
        <f>VLOOKUP(J557,Library!A:B,2,0)</f>
        <v>1</v>
      </c>
      <c r="AF557" s="33">
        <f>VLOOKUP(J557,Library!A:G,7,0)</f>
        <v>3</v>
      </c>
      <c r="AG557" s="28" t="str">
        <f>VLOOKUP(V557,Library!W:X,2,0)</f>
        <v>N/A</v>
      </c>
      <c r="AH557" s="28">
        <f>VLOOKUP(W557,Library!Y:Z,2,0)</f>
        <v>3</v>
      </c>
      <c r="AI557" s="28" t="str">
        <f>VLOOKUP(X557,Library!AA:AB,2,0)</f>
        <v>N/A</v>
      </c>
      <c r="AJ557" s="33">
        <f>IF(MAX(AG557,AH557,AI557)=0,VLOOKUP(I557,Library!$J:$P,7,0),MAX(AG557,AH557,AI557))</f>
        <v>3</v>
      </c>
      <c r="AK557" s="33">
        <f t="shared" ref="AK557:AK593" si="39">IF(AND(AC557&gt;=0,AC557&lt;=1),2,IF(AND(AC557&gt;1,AC557&lt;=5),3,IF(AND(AC557&gt;5,AC557&lt;=10),4,IF(OR(AC557&gt;10,AC557=""),5,""))))</f>
        <v>3</v>
      </c>
      <c r="AL557" s="33">
        <f>VLOOKUP(AA557,Library!T:U,2,0)</f>
        <v>5</v>
      </c>
      <c r="AM557" s="34">
        <f t="shared" ref="AM557:AM593" si="40">AE557*0.35+AF557*0.25+AJ557*0.25+AK557*0.1+AL557*0.05</f>
        <v>2.4000000000000004</v>
      </c>
      <c r="AN557" s="33">
        <f t="shared" ref="AN557:AN593" si="41">IF(AND(AM557&gt;=1,AM557&lt;=1.45),1,IF(AND(AM557&gt;1.45,AM557&lt;=2.1),2,IF(AND(AM557&gt;2.1,AM557&lt;=2.95),3,IF(AND(AM557&gt;2.95,AM557&lt;=3.65),4,IF(AND(AM557&gt;3.65,AM557&lt;=5),5,"")))))</f>
        <v>3</v>
      </c>
      <c r="AO557" s="28" t="s">
        <v>127</v>
      </c>
      <c r="AP557" s="25" t="s">
        <v>128</v>
      </c>
      <c r="AQ557" s="28" t="s">
        <v>3429</v>
      </c>
      <c r="AR557" s="28" t="s">
        <v>3431</v>
      </c>
      <c r="AS557" s="28" t="s">
        <v>2364</v>
      </c>
      <c r="AT557" s="23" t="s">
        <v>113</v>
      </c>
      <c r="AU557" s="23" t="s">
        <v>114</v>
      </c>
      <c r="AV557" s="25" t="s">
        <v>128</v>
      </c>
      <c r="AW557" s="25" t="s">
        <v>128</v>
      </c>
      <c r="AX557" s="25" t="s">
        <v>128</v>
      </c>
      <c r="AY557" s="25" t="s">
        <v>128</v>
      </c>
      <c r="AZ557" s="25" t="s">
        <v>128</v>
      </c>
      <c r="BA557" s="25" t="s">
        <v>128</v>
      </c>
      <c r="BB557" s="25" t="s">
        <v>128</v>
      </c>
      <c r="BC557" s="25" t="s">
        <v>128</v>
      </c>
      <c r="BD557" s="25" t="s">
        <v>128</v>
      </c>
      <c r="BE557" s="25" t="s">
        <v>128</v>
      </c>
      <c r="BF557" s="25" t="s">
        <v>128</v>
      </c>
      <c r="BG557" s="25" t="s">
        <v>128</v>
      </c>
      <c r="BH557" s="25" t="s">
        <v>113</v>
      </c>
      <c r="BI557" s="23" t="s">
        <v>128</v>
      </c>
      <c r="BJ557" t="s">
        <v>1277</v>
      </c>
      <c r="BK557" s="23" t="s">
        <v>2027</v>
      </c>
      <c r="BL557" s="23"/>
    </row>
    <row r="558" spans="1:64" ht="15">
      <c r="A558" s="28">
        <v>835</v>
      </c>
      <c r="B558" s="23" t="s">
        <v>2028</v>
      </c>
      <c r="C558" s="28" t="s">
        <v>2205</v>
      </c>
      <c r="D558" s="23" t="s">
        <v>2040</v>
      </c>
      <c r="E558" s="42">
        <v>2</v>
      </c>
      <c r="F558" s="25" t="s">
        <v>128</v>
      </c>
      <c r="G558" s="25" t="s">
        <v>128</v>
      </c>
      <c r="H558" s="25" t="s">
        <v>8</v>
      </c>
      <c r="I558" s="29" t="s">
        <v>2585</v>
      </c>
      <c r="J558" s="43" t="s">
        <v>10</v>
      </c>
      <c r="K558" s="27" t="s">
        <v>21</v>
      </c>
      <c r="L558" s="29">
        <v>100.306</v>
      </c>
      <c r="M558" s="29">
        <v>100.55800000000001</v>
      </c>
      <c r="N558" s="29">
        <v>1.2285812913553353</v>
      </c>
      <c r="O558" s="30">
        <v>4</v>
      </c>
      <c r="P558" s="27" t="s">
        <v>106</v>
      </c>
      <c r="Q558" s="31">
        <v>2</v>
      </c>
      <c r="R558" s="25" t="s">
        <v>2815</v>
      </c>
      <c r="S558" s="25" t="s">
        <v>128</v>
      </c>
      <c r="T558" s="25" t="s">
        <v>4374</v>
      </c>
      <c r="U558" s="25" t="s">
        <v>128</v>
      </c>
      <c r="V558" s="23" t="s">
        <v>1200</v>
      </c>
      <c r="W558" s="23" t="s">
        <v>8</v>
      </c>
      <c r="X558" s="23" t="s">
        <v>8</v>
      </c>
      <c r="Y558" s="23" t="s">
        <v>1301</v>
      </c>
      <c r="Z558" s="23" t="s">
        <v>1276</v>
      </c>
      <c r="AA558" s="23" t="s">
        <v>1223</v>
      </c>
      <c r="AB558" s="23" t="s">
        <v>3055</v>
      </c>
      <c r="AC558" s="25">
        <v>0.20821917808219179</v>
      </c>
      <c r="AD558" s="32">
        <v>500000000</v>
      </c>
      <c r="AE558" s="33">
        <f>VLOOKUP(J558,Library!A:B,2,0)</f>
        <v>1</v>
      </c>
      <c r="AF558" s="33">
        <f>VLOOKUP(J558,Library!A:G,7,0)</f>
        <v>3</v>
      </c>
      <c r="AG558" s="28">
        <f>VLOOKUP(V558,Library!W:X,2,0)</f>
        <v>2</v>
      </c>
      <c r="AH558" s="28" t="str">
        <f>VLOOKUP(W558,Library!Y:Z,2,0)</f>
        <v>N/A</v>
      </c>
      <c r="AI558" s="28" t="str">
        <f>VLOOKUP(X558,Library!AA:AB,2,0)</f>
        <v>N/A</v>
      </c>
      <c r="AJ558" s="33">
        <f>IF(MAX(AG558,AH558,AI558)=0,VLOOKUP(I558,Library!$J:$P,7,0),MAX(AG558,AH558,AI558))</f>
        <v>2</v>
      </c>
      <c r="AK558" s="33">
        <f t="shared" si="39"/>
        <v>2</v>
      </c>
      <c r="AL558" s="33">
        <f>VLOOKUP(AA558,Library!T:U,2,0)</f>
        <v>5</v>
      </c>
      <c r="AM558" s="34">
        <f t="shared" si="40"/>
        <v>2.0499999999999998</v>
      </c>
      <c r="AN558" s="33">
        <f t="shared" si="41"/>
        <v>2</v>
      </c>
      <c r="AO558" s="28" t="s">
        <v>173</v>
      </c>
      <c r="AP558" s="25" t="s">
        <v>128</v>
      </c>
      <c r="AQ558" s="28" t="s">
        <v>3536</v>
      </c>
      <c r="AR558" s="28" t="s">
        <v>3537</v>
      </c>
      <c r="AS558" s="28" t="s">
        <v>2040</v>
      </c>
      <c r="AT558" s="23" t="s">
        <v>113</v>
      </c>
      <c r="AU558" s="23" t="s">
        <v>114</v>
      </c>
      <c r="AV558" s="25" t="s">
        <v>128</v>
      </c>
      <c r="AW558" s="25" t="s">
        <v>128</v>
      </c>
      <c r="AX558" s="25" t="s">
        <v>128</v>
      </c>
      <c r="AY558" s="25" t="s">
        <v>128</v>
      </c>
      <c r="AZ558" s="25" t="s">
        <v>128</v>
      </c>
      <c r="BA558" s="25" t="s">
        <v>128</v>
      </c>
      <c r="BB558" s="25" t="s">
        <v>128</v>
      </c>
      <c r="BC558" s="25" t="s">
        <v>128</v>
      </c>
      <c r="BD558" s="25" t="s">
        <v>128</v>
      </c>
      <c r="BE558" s="25" t="s">
        <v>128</v>
      </c>
      <c r="BF558" s="25" t="s">
        <v>128</v>
      </c>
      <c r="BG558" s="25" t="s">
        <v>128</v>
      </c>
      <c r="BH558" s="25" t="s">
        <v>113</v>
      </c>
      <c r="BI558" s="23" t="s">
        <v>128</v>
      </c>
      <c r="BJ558" t="s">
        <v>4364</v>
      </c>
      <c r="BK558" s="23" t="s">
        <v>2028</v>
      </c>
      <c r="BL558" s="23"/>
    </row>
    <row r="559" spans="1:64" ht="15">
      <c r="A559" s="28">
        <v>838</v>
      </c>
      <c r="B559" s="23" t="s">
        <v>2029</v>
      </c>
      <c r="C559" s="28" t="s">
        <v>2206</v>
      </c>
      <c r="D559" s="23" t="s">
        <v>2041</v>
      </c>
      <c r="E559" s="42">
        <v>2</v>
      </c>
      <c r="F559" s="25" t="s">
        <v>128</v>
      </c>
      <c r="G559" s="25" t="s">
        <v>128</v>
      </c>
      <c r="H559" s="25" t="s">
        <v>109</v>
      </c>
      <c r="I559" s="29" t="s">
        <v>2586</v>
      </c>
      <c r="J559" s="43" t="s">
        <v>10</v>
      </c>
      <c r="K559" s="23" t="s">
        <v>20</v>
      </c>
      <c r="L559" s="29">
        <v>100.651</v>
      </c>
      <c r="M559" s="29">
        <v>100.77200000000001</v>
      </c>
      <c r="N559" s="29">
        <v>1.6776456270471882</v>
      </c>
      <c r="O559" s="30">
        <v>2.98</v>
      </c>
      <c r="P559" s="27" t="s">
        <v>106</v>
      </c>
      <c r="Q559" s="31">
        <v>1</v>
      </c>
      <c r="R559" s="25" t="s">
        <v>3092</v>
      </c>
      <c r="S559" s="25" t="s">
        <v>128</v>
      </c>
      <c r="T559" s="25" t="s">
        <v>4374</v>
      </c>
      <c r="U559" s="25" t="s">
        <v>128</v>
      </c>
      <c r="V559" s="23" t="s">
        <v>1197</v>
      </c>
      <c r="W559" s="23" t="s">
        <v>1205</v>
      </c>
      <c r="X559" s="23" t="s">
        <v>8</v>
      </c>
      <c r="Y559" s="23" t="s">
        <v>1301</v>
      </c>
      <c r="Z559" s="23" t="s">
        <v>113</v>
      </c>
      <c r="AA559" s="23" t="s">
        <v>1223</v>
      </c>
      <c r="AB559" s="23" t="s">
        <v>3056</v>
      </c>
      <c r="AC559" s="25">
        <v>0.60821917808219184</v>
      </c>
      <c r="AD559" s="32">
        <v>5000000000</v>
      </c>
      <c r="AE559" s="33">
        <f>VLOOKUP(J559,Library!A:B,2,0)</f>
        <v>1</v>
      </c>
      <c r="AF559" s="33">
        <f>VLOOKUP(J559,Library!A:G,7,0)</f>
        <v>3</v>
      </c>
      <c r="AG559" s="28">
        <f>VLOOKUP(V559,Library!W:X,2,0)</f>
        <v>2</v>
      </c>
      <c r="AH559" s="28">
        <f>VLOOKUP(W559,Library!Y:Z,2,0)</f>
        <v>2</v>
      </c>
      <c r="AI559" s="28" t="str">
        <f>VLOOKUP(X559,Library!AA:AB,2,0)</f>
        <v>N/A</v>
      </c>
      <c r="AJ559" s="33">
        <f>IF(MAX(AG559,AH559,AI559)=0,VLOOKUP(I559,Library!$J:$P,7,0),MAX(AG559,AH559,AI559))</f>
        <v>2</v>
      </c>
      <c r="AK559" s="33">
        <f t="shared" si="39"/>
        <v>2</v>
      </c>
      <c r="AL559" s="33">
        <f>VLOOKUP(AA559,Library!T:U,2,0)</f>
        <v>5</v>
      </c>
      <c r="AM559" s="34">
        <f t="shared" si="40"/>
        <v>2.0499999999999998</v>
      </c>
      <c r="AN559" s="33">
        <f t="shared" si="41"/>
        <v>2</v>
      </c>
      <c r="AO559" s="28" t="s">
        <v>127</v>
      </c>
      <c r="AP559" s="25" t="s">
        <v>128</v>
      </c>
      <c r="AQ559" s="28" t="s">
        <v>413</v>
      </c>
      <c r="AR559" s="28" t="s">
        <v>3240</v>
      </c>
      <c r="AS559" s="28" t="s">
        <v>2319</v>
      </c>
      <c r="AT559" s="23" t="s">
        <v>113</v>
      </c>
      <c r="AU559" s="23" t="s">
        <v>114</v>
      </c>
      <c r="AV559" s="25" t="s">
        <v>128</v>
      </c>
      <c r="AW559" s="25" t="s">
        <v>128</v>
      </c>
      <c r="AX559" s="25" t="s">
        <v>128</v>
      </c>
      <c r="AY559" s="25" t="s">
        <v>128</v>
      </c>
      <c r="AZ559" s="25" t="s">
        <v>128</v>
      </c>
      <c r="BA559" s="25" t="s">
        <v>128</v>
      </c>
      <c r="BB559" s="25" t="s">
        <v>128</v>
      </c>
      <c r="BC559" s="25" t="s">
        <v>128</v>
      </c>
      <c r="BD559" s="25" t="s">
        <v>128</v>
      </c>
      <c r="BE559" s="25" t="s">
        <v>128</v>
      </c>
      <c r="BF559" s="25" t="s">
        <v>128</v>
      </c>
      <c r="BG559" s="25" t="s">
        <v>128</v>
      </c>
      <c r="BH559" s="25" t="s">
        <v>113</v>
      </c>
      <c r="BI559" s="23" t="s">
        <v>128</v>
      </c>
      <c r="BJ559" t="s">
        <v>1277</v>
      </c>
      <c r="BK559" s="23" t="s">
        <v>2029</v>
      </c>
      <c r="BL559" s="23"/>
    </row>
    <row r="560" spans="1:64" ht="15">
      <c r="A560" s="28">
        <v>840</v>
      </c>
      <c r="B560" s="23" t="s">
        <v>2044</v>
      </c>
      <c r="C560" s="28" t="s">
        <v>2207</v>
      </c>
      <c r="D560" s="23" t="s">
        <v>2184</v>
      </c>
      <c r="E560" s="42">
        <v>2</v>
      </c>
      <c r="F560" s="25" t="s">
        <v>128</v>
      </c>
      <c r="G560" s="25" t="s">
        <v>128</v>
      </c>
      <c r="H560" s="25" t="s">
        <v>128</v>
      </c>
      <c r="I560" s="29" t="s">
        <v>2588</v>
      </c>
      <c r="J560" s="43" t="s">
        <v>10</v>
      </c>
      <c r="K560" s="23" t="s">
        <v>20</v>
      </c>
      <c r="L560" s="29">
        <v>99.790999999999997</v>
      </c>
      <c r="M560" s="29">
        <v>99.796000000000006</v>
      </c>
      <c r="N560" s="29">
        <v>3.8603581609893176</v>
      </c>
      <c r="O560" s="30">
        <v>1.25</v>
      </c>
      <c r="P560" s="27" t="s">
        <v>106</v>
      </c>
      <c r="Q560" s="31">
        <v>2</v>
      </c>
      <c r="R560" s="25" t="s">
        <v>3033</v>
      </c>
      <c r="S560" s="25" t="s">
        <v>128</v>
      </c>
      <c r="T560" s="25" t="s">
        <v>4374</v>
      </c>
      <c r="U560" s="25" t="s">
        <v>128</v>
      </c>
      <c r="V560" s="23" t="s">
        <v>8</v>
      </c>
      <c r="W560" s="23" t="s">
        <v>1210</v>
      </c>
      <c r="X560" s="23" t="s">
        <v>8</v>
      </c>
      <c r="Y560" s="23" t="s">
        <v>1301</v>
      </c>
      <c r="Z560" s="23" t="s">
        <v>113</v>
      </c>
      <c r="AA560" s="23" t="s">
        <v>107</v>
      </c>
      <c r="AB560" s="23" t="s">
        <v>3033</v>
      </c>
      <c r="AC560" s="25">
        <v>7.6712328767123292E-2</v>
      </c>
      <c r="AD560" s="32">
        <v>300000000</v>
      </c>
      <c r="AE560" s="33">
        <f>VLOOKUP(J560,Library!A:B,2,0)</f>
        <v>1</v>
      </c>
      <c r="AF560" s="33">
        <f>VLOOKUP(J560,Library!A:G,7,0)</f>
        <v>3</v>
      </c>
      <c r="AG560" s="28" t="str">
        <f>VLOOKUP(V560,Library!W:X,2,0)</f>
        <v>N/A</v>
      </c>
      <c r="AH560" s="28">
        <f>VLOOKUP(W560,Library!Y:Z,2,0)</f>
        <v>3</v>
      </c>
      <c r="AI560" s="28" t="str">
        <f>VLOOKUP(X560,Library!AA:AB,2,0)</f>
        <v>N/A</v>
      </c>
      <c r="AJ560" s="33">
        <f>IF(MAX(AG560,AH560,AI560)=0,VLOOKUP(I560,Library!$J:$P,7,0),MAX(AG560,AH560,AI560))</f>
        <v>3</v>
      </c>
      <c r="AK560" s="33">
        <f t="shared" si="39"/>
        <v>2</v>
      </c>
      <c r="AL560" s="33">
        <f>VLOOKUP(AA560,Library!T:U,2,0)</f>
        <v>1</v>
      </c>
      <c r="AM560" s="34">
        <f t="shared" si="40"/>
        <v>2.1</v>
      </c>
      <c r="AN560" s="33">
        <f t="shared" si="41"/>
        <v>2</v>
      </c>
      <c r="AO560" s="28" t="s">
        <v>173</v>
      </c>
      <c r="AP560" s="25" t="s">
        <v>128</v>
      </c>
      <c r="AQ560" s="28" t="s">
        <v>110</v>
      </c>
      <c r="AR560" s="28" t="s">
        <v>123</v>
      </c>
      <c r="AS560" s="28" t="s">
        <v>124</v>
      </c>
      <c r="AT560" s="23" t="s">
        <v>113</v>
      </c>
      <c r="AU560" s="23" t="s">
        <v>114</v>
      </c>
      <c r="AV560" s="25" t="s">
        <v>128</v>
      </c>
      <c r="AW560" s="25" t="s">
        <v>128</v>
      </c>
      <c r="AX560" s="25" t="s">
        <v>128</v>
      </c>
      <c r="AY560" s="25" t="s">
        <v>128</v>
      </c>
      <c r="AZ560" s="25" t="s">
        <v>128</v>
      </c>
      <c r="BA560" s="25" t="s">
        <v>128</v>
      </c>
      <c r="BB560" s="25" t="s">
        <v>128</v>
      </c>
      <c r="BC560" s="25" t="s">
        <v>128</v>
      </c>
      <c r="BD560" s="25" t="s">
        <v>128</v>
      </c>
      <c r="BE560" s="25" t="s">
        <v>128</v>
      </c>
      <c r="BF560" s="25" t="s">
        <v>128</v>
      </c>
      <c r="BG560" s="25" t="s">
        <v>128</v>
      </c>
      <c r="BH560" s="25" t="s">
        <v>113</v>
      </c>
      <c r="BI560" s="23" t="s">
        <v>128</v>
      </c>
      <c r="BJ560" t="s">
        <v>1277</v>
      </c>
      <c r="BK560" s="23" t="s">
        <v>2044</v>
      </c>
      <c r="BL560" s="23"/>
    </row>
    <row r="561" spans="1:64" ht="15">
      <c r="A561" s="28">
        <v>841</v>
      </c>
      <c r="B561" s="23" t="s">
        <v>2045</v>
      </c>
      <c r="C561" s="28" t="s">
        <v>2208</v>
      </c>
      <c r="D561" s="23" t="s">
        <v>779</v>
      </c>
      <c r="E561" s="42">
        <v>4</v>
      </c>
      <c r="F561" s="25" t="s">
        <v>109</v>
      </c>
      <c r="G561" s="25" t="s">
        <v>109</v>
      </c>
      <c r="H561" s="25" t="s">
        <v>128</v>
      </c>
      <c r="I561" s="29" t="s">
        <v>2445</v>
      </c>
      <c r="J561" s="43" t="s">
        <v>3636</v>
      </c>
      <c r="K561" s="23" t="s">
        <v>25</v>
      </c>
      <c r="L561" s="29">
        <v>94.986000000000004</v>
      </c>
      <c r="M561" s="29">
        <v>95.334999999999994</v>
      </c>
      <c r="N561" s="29">
        <v>3.3078923379043945</v>
      </c>
      <c r="O561" s="30">
        <v>0.88</v>
      </c>
      <c r="P561" s="27" t="s">
        <v>106</v>
      </c>
      <c r="Q561" s="31">
        <v>1</v>
      </c>
      <c r="R561" s="25" t="s">
        <v>4455</v>
      </c>
      <c r="S561" s="25" t="s">
        <v>109</v>
      </c>
      <c r="T561" s="25" t="s">
        <v>3538</v>
      </c>
      <c r="U561" s="25" t="s">
        <v>128</v>
      </c>
      <c r="V561" s="23" t="s">
        <v>1209</v>
      </c>
      <c r="W561" s="23" t="s">
        <v>1212</v>
      </c>
      <c r="X561" s="23" t="s">
        <v>76</v>
      </c>
      <c r="Y561" s="23" t="s">
        <v>1327</v>
      </c>
      <c r="Z561" s="23" t="s">
        <v>113</v>
      </c>
      <c r="AA561" s="23" t="s">
        <v>1199</v>
      </c>
      <c r="AB561" s="23" t="s">
        <v>3057</v>
      </c>
      <c r="AC561" s="25">
        <v>7.6054794520547944</v>
      </c>
      <c r="AD561" s="32">
        <v>750000000</v>
      </c>
      <c r="AE561" s="33">
        <f>VLOOKUP(J561,Library!A:B,2,0)</f>
        <v>3</v>
      </c>
      <c r="AF561" s="33">
        <f>VLOOKUP(J561,Library!A:G,7,0)</f>
        <v>3</v>
      </c>
      <c r="AG561" s="28">
        <f>VLOOKUP(V561,Library!W:X,2,0)</f>
        <v>3</v>
      </c>
      <c r="AH561" s="28">
        <f>VLOOKUP(W561,Library!Y:Z,2,0)</f>
        <v>3</v>
      </c>
      <c r="AI561" s="28">
        <f>VLOOKUP(X561,Library!AA:AB,2,0)</f>
        <v>3</v>
      </c>
      <c r="AJ561" s="33">
        <f>IF(MAX(AG561,AH561,AI561)=0,VLOOKUP(I561,Library!$J:$P,7,0),MAX(AG561,AH561,AI561))</f>
        <v>3</v>
      </c>
      <c r="AK561" s="33">
        <f t="shared" si="39"/>
        <v>4</v>
      </c>
      <c r="AL561" s="33">
        <f>VLOOKUP(AA561,Library!T:U,2,0)</f>
        <v>1</v>
      </c>
      <c r="AM561" s="34">
        <f t="shared" si="40"/>
        <v>2.9999999999999996</v>
      </c>
      <c r="AN561" s="33">
        <f t="shared" si="41"/>
        <v>4</v>
      </c>
      <c r="AO561" s="28" t="s">
        <v>127</v>
      </c>
      <c r="AP561" s="25" t="s">
        <v>128</v>
      </c>
      <c r="AQ561" s="28" t="s">
        <v>3194</v>
      </c>
      <c r="AR561" s="28" t="s">
        <v>3195</v>
      </c>
      <c r="AS561" s="28" t="s">
        <v>2157</v>
      </c>
      <c r="AT561" s="23" t="s">
        <v>3538</v>
      </c>
      <c r="AU561" s="23" t="s">
        <v>35</v>
      </c>
      <c r="AV561" s="25" t="s">
        <v>128</v>
      </c>
      <c r="AW561" s="25" t="s">
        <v>109</v>
      </c>
      <c r="AX561" s="25" t="s">
        <v>128</v>
      </c>
      <c r="AY561" s="25" t="s">
        <v>128</v>
      </c>
      <c r="AZ561" s="25" t="s">
        <v>128</v>
      </c>
      <c r="BA561" s="25" t="s">
        <v>128</v>
      </c>
      <c r="BB561" s="25" t="s">
        <v>128</v>
      </c>
      <c r="BC561" s="25" t="s">
        <v>128</v>
      </c>
      <c r="BD561" s="25" t="s">
        <v>128</v>
      </c>
      <c r="BE561" s="25" t="s">
        <v>128</v>
      </c>
      <c r="BF561" s="25" t="s">
        <v>128</v>
      </c>
      <c r="BG561" s="25" t="s">
        <v>128</v>
      </c>
      <c r="BH561" s="25" t="s">
        <v>113</v>
      </c>
      <c r="BI561" s="23" t="s">
        <v>128</v>
      </c>
      <c r="BJ561" t="s">
        <v>1277</v>
      </c>
      <c r="BK561" s="23" t="s">
        <v>2045</v>
      </c>
      <c r="BL561" s="23"/>
    </row>
    <row r="562" spans="1:64" ht="15">
      <c r="A562" s="28">
        <v>844</v>
      </c>
      <c r="B562" s="23" t="s">
        <v>2046</v>
      </c>
      <c r="C562" s="28" t="s">
        <v>2209</v>
      </c>
      <c r="D562" s="23" t="s">
        <v>2185</v>
      </c>
      <c r="E562" s="42">
        <v>2</v>
      </c>
      <c r="F562" s="25" t="s">
        <v>128</v>
      </c>
      <c r="G562" s="25" t="s">
        <v>128</v>
      </c>
      <c r="H562" s="25" t="s">
        <v>128</v>
      </c>
      <c r="I562" s="29" t="s">
        <v>2590</v>
      </c>
      <c r="J562" s="43" t="s">
        <v>10</v>
      </c>
      <c r="K562" s="23" t="s">
        <v>25</v>
      </c>
      <c r="L562" s="29">
        <v>99.022999999999996</v>
      </c>
      <c r="M562" s="29">
        <v>99.063000000000002</v>
      </c>
      <c r="N562" s="29">
        <v>2.207940286805441</v>
      </c>
      <c r="O562" s="30">
        <v>0.75</v>
      </c>
      <c r="P562" s="27" t="s">
        <v>106</v>
      </c>
      <c r="Q562" s="31">
        <v>1</v>
      </c>
      <c r="R562" s="25" t="s">
        <v>3058</v>
      </c>
      <c r="S562" s="25" t="s">
        <v>128</v>
      </c>
      <c r="T562" s="25" t="s">
        <v>4374</v>
      </c>
      <c r="U562" s="25" t="s">
        <v>128</v>
      </c>
      <c r="V562" s="23" t="s">
        <v>1204</v>
      </c>
      <c r="W562" s="23" t="s">
        <v>1201</v>
      </c>
      <c r="X562" s="23" t="s">
        <v>1204</v>
      </c>
      <c r="Y562" s="23" t="s">
        <v>1301</v>
      </c>
      <c r="Z562" s="23" t="s">
        <v>113</v>
      </c>
      <c r="AA562" s="23" t="s">
        <v>1199</v>
      </c>
      <c r="AB562" s="23" t="s">
        <v>3058</v>
      </c>
      <c r="AC562" s="25">
        <v>0.65479452054794518</v>
      </c>
      <c r="AD562" s="32">
        <v>1000000000</v>
      </c>
      <c r="AE562" s="33">
        <f>VLOOKUP(J562,Library!A:B,2,0)</f>
        <v>1</v>
      </c>
      <c r="AF562" s="33">
        <f>VLOOKUP(J562,Library!A:G,7,0)</f>
        <v>3</v>
      </c>
      <c r="AG562" s="28">
        <f>VLOOKUP(V562,Library!W:X,2,0)</f>
        <v>2</v>
      </c>
      <c r="AH562" s="28">
        <f>VLOOKUP(W562,Library!Y:Z,2,0)</f>
        <v>2</v>
      </c>
      <c r="AI562" s="28">
        <f>VLOOKUP(X562,Library!AA:AB,2,0)</f>
        <v>2</v>
      </c>
      <c r="AJ562" s="33">
        <f>IF(MAX(AG562,AH562,AI562)=0,VLOOKUP(I562,Library!$J:$P,7,0),MAX(AG562,AH562,AI562))</f>
        <v>2</v>
      </c>
      <c r="AK562" s="33">
        <f t="shared" si="39"/>
        <v>2</v>
      </c>
      <c r="AL562" s="33">
        <f>VLOOKUP(AA562,Library!T:U,2,0)</f>
        <v>1</v>
      </c>
      <c r="AM562" s="34">
        <f t="shared" si="40"/>
        <v>1.85</v>
      </c>
      <c r="AN562" s="33">
        <f t="shared" si="41"/>
        <v>2</v>
      </c>
      <c r="AO562" s="28" t="s">
        <v>412</v>
      </c>
      <c r="AP562" s="25" t="s">
        <v>128</v>
      </c>
      <c r="AQ562" s="28" t="s">
        <v>662</v>
      </c>
      <c r="AR562" s="28" t="s">
        <v>3539</v>
      </c>
      <c r="AS562" s="28" t="s">
        <v>2158</v>
      </c>
      <c r="AT562" s="23" t="s">
        <v>113</v>
      </c>
      <c r="AU562" s="23" t="s">
        <v>114</v>
      </c>
      <c r="AV562" s="25" t="s">
        <v>128</v>
      </c>
      <c r="AW562" s="25" t="s">
        <v>128</v>
      </c>
      <c r="AX562" s="25" t="s">
        <v>128</v>
      </c>
      <c r="AY562" s="25" t="s">
        <v>128</v>
      </c>
      <c r="AZ562" s="25" t="s">
        <v>128</v>
      </c>
      <c r="BA562" s="25" t="s">
        <v>128</v>
      </c>
      <c r="BB562" s="25" t="s">
        <v>128</v>
      </c>
      <c r="BC562" s="25" t="s">
        <v>128</v>
      </c>
      <c r="BD562" s="25" t="s">
        <v>128</v>
      </c>
      <c r="BE562" s="25" t="s">
        <v>128</v>
      </c>
      <c r="BF562" s="25" t="s">
        <v>128</v>
      </c>
      <c r="BG562" s="25" t="s">
        <v>128</v>
      </c>
      <c r="BH562" s="25" t="s">
        <v>113</v>
      </c>
      <c r="BI562" s="23" t="s">
        <v>128</v>
      </c>
      <c r="BJ562" t="s">
        <v>1277</v>
      </c>
      <c r="BK562" s="23" t="s">
        <v>2046</v>
      </c>
      <c r="BL562" s="23"/>
    </row>
    <row r="563" spans="1:64" ht="15">
      <c r="A563" s="28">
        <v>846</v>
      </c>
      <c r="B563" s="23" t="s">
        <v>2047</v>
      </c>
      <c r="C563" s="28" t="s">
        <v>2210</v>
      </c>
      <c r="D563" s="23" t="s">
        <v>2185</v>
      </c>
      <c r="E563" s="42">
        <v>5</v>
      </c>
      <c r="F563" s="25" t="s">
        <v>109</v>
      </c>
      <c r="G563" s="25" t="s">
        <v>109</v>
      </c>
      <c r="H563" s="25" t="s">
        <v>128</v>
      </c>
      <c r="I563" s="29" t="s">
        <v>2590</v>
      </c>
      <c r="J563" s="43" t="s">
        <v>18</v>
      </c>
      <c r="K563" s="23" t="s">
        <v>25</v>
      </c>
      <c r="L563" s="29">
        <v>99.417000000000002</v>
      </c>
      <c r="M563" s="29">
        <v>99.605000000000004</v>
      </c>
      <c r="N563" s="29">
        <v>3.5664739140227231</v>
      </c>
      <c r="O563" s="30">
        <v>0.66900000000000004</v>
      </c>
      <c r="P563" s="27" t="s">
        <v>106</v>
      </c>
      <c r="Q563" s="31">
        <v>1</v>
      </c>
      <c r="R563" s="25" t="s">
        <v>2934</v>
      </c>
      <c r="S563" s="25" t="s">
        <v>109</v>
      </c>
      <c r="T563" s="25" t="s">
        <v>2934</v>
      </c>
      <c r="U563" s="25" t="s">
        <v>128</v>
      </c>
      <c r="V563" s="23" t="s">
        <v>1215</v>
      </c>
      <c r="W563" s="23" t="s">
        <v>1216</v>
      </c>
      <c r="X563" s="23" t="s">
        <v>1215</v>
      </c>
      <c r="Y563" s="23" t="s">
        <v>1327</v>
      </c>
      <c r="Z563" s="23" t="s">
        <v>113</v>
      </c>
      <c r="AA563" s="23" t="s">
        <v>1199</v>
      </c>
      <c r="AB563" s="23" t="s">
        <v>496</v>
      </c>
      <c r="AC563" s="25">
        <v>5.2547945205479456</v>
      </c>
      <c r="AD563" s="32">
        <v>750000000</v>
      </c>
      <c r="AE563" s="33">
        <f>VLOOKUP(J563,Library!A:B,2,0)</f>
        <v>5</v>
      </c>
      <c r="AF563" s="33">
        <f>VLOOKUP(J563,Library!A:G,7,0)</f>
        <v>3</v>
      </c>
      <c r="AG563" s="28">
        <f>VLOOKUP(V563,Library!W:X,2,0)</f>
        <v>3</v>
      </c>
      <c r="AH563" s="28">
        <f>VLOOKUP(W563,Library!Y:Z,2,0)</f>
        <v>3</v>
      </c>
      <c r="AI563" s="28">
        <f>VLOOKUP(X563,Library!AA:AB,2,0)</f>
        <v>3</v>
      </c>
      <c r="AJ563" s="33">
        <f>IF(MAX(AG563,AH563,AI563)=0,VLOOKUP(I563,Library!$J:$P,7,0),MAX(AG563,AH563,AI563))</f>
        <v>3</v>
      </c>
      <c r="AK563" s="33">
        <f t="shared" si="39"/>
        <v>4</v>
      </c>
      <c r="AL563" s="33">
        <f>VLOOKUP(AA563,Library!T:U,2,0)</f>
        <v>1</v>
      </c>
      <c r="AM563" s="34">
        <f t="shared" si="40"/>
        <v>3.6999999999999997</v>
      </c>
      <c r="AN563" s="33">
        <f t="shared" si="41"/>
        <v>5</v>
      </c>
      <c r="AO563" s="28" t="s">
        <v>661</v>
      </c>
      <c r="AP563" s="25" t="s">
        <v>128</v>
      </c>
      <c r="AQ563" s="28" t="s">
        <v>662</v>
      </c>
      <c r="AR563" s="28" t="s">
        <v>3539</v>
      </c>
      <c r="AS563" s="28" t="s">
        <v>2158</v>
      </c>
      <c r="AT563" s="23" t="s">
        <v>2934</v>
      </c>
      <c r="AU563" s="23" t="s">
        <v>35</v>
      </c>
      <c r="AV563" s="25" t="s">
        <v>128</v>
      </c>
      <c r="AW563" s="25" t="s">
        <v>109</v>
      </c>
      <c r="AX563" s="25" t="s">
        <v>128</v>
      </c>
      <c r="AY563" s="25" t="s">
        <v>128</v>
      </c>
      <c r="AZ563" s="25" t="s">
        <v>128</v>
      </c>
      <c r="BA563" s="25" t="s">
        <v>128</v>
      </c>
      <c r="BB563" s="25" t="s">
        <v>128</v>
      </c>
      <c r="BC563" s="25" t="s">
        <v>128</v>
      </c>
      <c r="BD563" s="25" t="s">
        <v>128</v>
      </c>
      <c r="BE563" s="25" t="s">
        <v>109</v>
      </c>
      <c r="BF563" s="25" t="s">
        <v>109</v>
      </c>
      <c r="BG563" s="25" t="s">
        <v>128</v>
      </c>
      <c r="BH563" s="25" t="s">
        <v>113</v>
      </c>
      <c r="BI563" s="23" t="s">
        <v>128</v>
      </c>
      <c r="BJ563" t="s">
        <v>1277</v>
      </c>
      <c r="BK563" s="23" t="s">
        <v>2047</v>
      </c>
      <c r="BL563" s="23"/>
    </row>
    <row r="564" spans="1:64" ht="15">
      <c r="A564" s="28">
        <v>849</v>
      </c>
      <c r="B564" s="23" t="s">
        <v>2048</v>
      </c>
      <c r="C564" s="28" t="s">
        <v>2211</v>
      </c>
      <c r="D564" s="23" t="s">
        <v>2123</v>
      </c>
      <c r="E564" s="42">
        <v>5</v>
      </c>
      <c r="F564" s="25" t="s">
        <v>109</v>
      </c>
      <c r="G564" s="25" t="s">
        <v>109</v>
      </c>
      <c r="H564" s="25" t="s">
        <v>128</v>
      </c>
      <c r="I564" s="29" t="s">
        <v>2535</v>
      </c>
      <c r="J564" s="43" t="s">
        <v>18</v>
      </c>
      <c r="K564" s="23" t="s">
        <v>25</v>
      </c>
      <c r="L564" s="29">
        <v>103.03400000000001</v>
      </c>
      <c r="M564" s="29">
        <v>103.31</v>
      </c>
      <c r="N564" s="29">
        <v>7.4778803029216281</v>
      </c>
      <c r="O564" s="30">
        <v>7</v>
      </c>
      <c r="P564" s="27" t="s">
        <v>106</v>
      </c>
      <c r="Q564" s="31">
        <v>2</v>
      </c>
      <c r="R564" s="25" t="s">
        <v>4443</v>
      </c>
      <c r="S564" s="25" t="s">
        <v>109</v>
      </c>
      <c r="T564" s="25" t="s">
        <v>3540</v>
      </c>
      <c r="U564" s="25" t="s">
        <v>128</v>
      </c>
      <c r="V564" s="23" t="s">
        <v>1228</v>
      </c>
      <c r="W564" s="23" t="s">
        <v>1231</v>
      </c>
      <c r="X564" s="23" t="s">
        <v>1224</v>
      </c>
      <c r="Y564" s="23" t="s">
        <v>1344</v>
      </c>
      <c r="Z564" s="23" t="s">
        <v>113</v>
      </c>
      <c r="AA564" s="23" t="s">
        <v>107</v>
      </c>
      <c r="AB564" s="23" t="s">
        <v>113</v>
      </c>
      <c r="AC564" s="25" t="s">
        <v>113</v>
      </c>
      <c r="AD564" s="32">
        <v>750000000</v>
      </c>
      <c r="AE564" s="33">
        <f>VLOOKUP(J564,Library!A:B,2,0)</f>
        <v>5</v>
      </c>
      <c r="AF564" s="33">
        <f>VLOOKUP(J564,Library!A:G,7,0)</f>
        <v>3</v>
      </c>
      <c r="AG564" s="28">
        <f>VLOOKUP(V564,Library!W:X,2,0)</f>
        <v>4</v>
      </c>
      <c r="AH564" s="28">
        <f>VLOOKUP(W564,Library!Y:Z,2,0)</f>
        <v>5</v>
      </c>
      <c r="AI564" s="28">
        <f>VLOOKUP(X564,Library!AA:AB,2,0)</f>
        <v>4</v>
      </c>
      <c r="AJ564" s="33">
        <f>IF(MAX(AG564,AH564,AI564)=0,VLOOKUP(I564,Library!$J:$P,7,0),MAX(AG564,AH564,AI564))</f>
        <v>5</v>
      </c>
      <c r="AK564" s="33">
        <f t="shared" si="39"/>
        <v>5</v>
      </c>
      <c r="AL564" s="33">
        <f>VLOOKUP(AA564,Library!T:U,2,0)</f>
        <v>1</v>
      </c>
      <c r="AM564" s="34">
        <f t="shared" si="40"/>
        <v>4.3</v>
      </c>
      <c r="AN564" s="33">
        <f t="shared" si="41"/>
        <v>5</v>
      </c>
      <c r="AO564" s="28" t="s">
        <v>3442</v>
      </c>
      <c r="AP564" s="25" t="s">
        <v>128</v>
      </c>
      <c r="AQ564" s="28" t="s">
        <v>3436</v>
      </c>
      <c r="AR564" s="28" t="s">
        <v>3437</v>
      </c>
      <c r="AS564" s="28" t="s">
        <v>1063</v>
      </c>
      <c r="AT564" s="23" t="s">
        <v>3540</v>
      </c>
      <c r="AU564" s="23" t="s">
        <v>130</v>
      </c>
      <c r="AV564" s="25" t="s">
        <v>128</v>
      </c>
      <c r="AW564" s="25" t="s">
        <v>109</v>
      </c>
      <c r="AX564" s="25" t="s">
        <v>128</v>
      </c>
      <c r="AY564" s="25" t="s">
        <v>128</v>
      </c>
      <c r="AZ564" s="25" t="s">
        <v>128</v>
      </c>
      <c r="BA564" s="25" t="s">
        <v>128</v>
      </c>
      <c r="BB564" s="25" t="s">
        <v>128</v>
      </c>
      <c r="BC564" s="25" t="s">
        <v>109</v>
      </c>
      <c r="BD564" s="25" t="s">
        <v>109</v>
      </c>
      <c r="BE564" s="25" t="s">
        <v>109</v>
      </c>
      <c r="BF564" s="25" t="s">
        <v>109</v>
      </c>
      <c r="BG564" s="25" t="s">
        <v>128</v>
      </c>
      <c r="BH564" s="25" t="s">
        <v>113</v>
      </c>
      <c r="BI564" s="23" t="s">
        <v>128</v>
      </c>
      <c r="BJ564" t="s">
        <v>1277</v>
      </c>
      <c r="BK564" s="23" t="s">
        <v>2048</v>
      </c>
      <c r="BL564" s="23"/>
    </row>
    <row r="565" spans="1:64" ht="15">
      <c r="A565" s="28">
        <v>850</v>
      </c>
      <c r="B565" s="23" t="s">
        <v>2049</v>
      </c>
      <c r="C565" s="28" t="s">
        <v>2212</v>
      </c>
      <c r="D565" s="23" t="s">
        <v>2123</v>
      </c>
      <c r="E565" s="42">
        <v>5</v>
      </c>
      <c r="F565" s="25" t="s">
        <v>109</v>
      </c>
      <c r="G565" s="25" t="s">
        <v>109</v>
      </c>
      <c r="H565" s="25" t="s">
        <v>128</v>
      </c>
      <c r="I565" s="29" t="s">
        <v>2535</v>
      </c>
      <c r="J565" s="43" t="s">
        <v>18</v>
      </c>
      <c r="K565" s="23" t="s">
        <v>25</v>
      </c>
      <c r="L565" s="29">
        <v>93.772999999999996</v>
      </c>
      <c r="M565" s="29">
        <v>93.992000000000004</v>
      </c>
      <c r="N565" s="29">
        <v>6.612326390273247</v>
      </c>
      <c r="O565" s="30">
        <v>4.5</v>
      </c>
      <c r="P565" s="27" t="s">
        <v>106</v>
      </c>
      <c r="Q565" s="31">
        <v>2</v>
      </c>
      <c r="R565" s="25" t="s">
        <v>630</v>
      </c>
      <c r="S565" s="25" t="s">
        <v>109</v>
      </c>
      <c r="T565" s="25" t="s">
        <v>2644</v>
      </c>
      <c r="U565" s="25" t="s">
        <v>128</v>
      </c>
      <c r="V565" s="23" t="s">
        <v>1228</v>
      </c>
      <c r="W565" s="23" t="s">
        <v>1231</v>
      </c>
      <c r="X565" s="23" t="s">
        <v>1224</v>
      </c>
      <c r="Y565" s="23" t="s">
        <v>1344</v>
      </c>
      <c r="Z565" s="23" t="s">
        <v>113</v>
      </c>
      <c r="AA565" s="23" t="s">
        <v>107</v>
      </c>
      <c r="AB565" s="23" t="s">
        <v>113</v>
      </c>
      <c r="AC565" s="25" t="s">
        <v>113</v>
      </c>
      <c r="AD565" s="32">
        <v>1750000000</v>
      </c>
      <c r="AE565" s="33">
        <f>VLOOKUP(J565,Library!A:B,2,0)</f>
        <v>5</v>
      </c>
      <c r="AF565" s="33">
        <f>VLOOKUP(J565,Library!A:G,7,0)</f>
        <v>3</v>
      </c>
      <c r="AG565" s="28">
        <f>VLOOKUP(V565,Library!W:X,2,0)</f>
        <v>4</v>
      </c>
      <c r="AH565" s="28">
        <f>VLOOKUP(W565,Library!Y:Z,2,0)</f>
        <v>5</v>
      </c>
      <c r="AI565" s="28">
        <f>VLOOKUP(X565,Library!AA:AB,2,0)</f>
        <v>4</v>
      </c>
      <c r="AJ565" s="33">
        <f>IF(MAX(AG565,AH565,AI565)=0,VLOOKUP(I565,Library!$J:$P,7,0),MAX(AG565,AH565,AI565))</f>
        <v>5</v>
      </c>
      <c r="AK565" s="33">
        <f t="shared" si="39"/>
        <v>5</v>
      </c>
      <c r="AL565" s="33">
        <f>VLOOKUP(AA565,Library!T:U,2,0)</f>
        <v>1</v>
      </c>
      <c r="AM565" s="34">
        <f t="shared" si="40"/>
        <v>4.3</v>
      </c>
      <c r="AN565" s="33">
        <f t="shared" si="41"/>
        <v>5</v>
      </c>
      <c r="AO565" s="28" t="s">
        <v>3442</v>
      </c>
      <c r="AP565" s="25" t="s">
        <v>128</v>
      </c>
      <c r="AQ565" s="28" t="s">
        <v>3436</v>
      </c>
      <c r="AR565" s="28" t="s">
        <v>3437</v>
      </c>
      <c r="AS565" s="28" t="s">
        <v>1063</v>
      </c>
      <c r="AT565" s="23" t="s">
        <v>2644</v>
      </c>
      <c r="AU565" s="23" t="s">
        <v>130</v>
      </c>
      <c r="AV565" s="25" t="s">
        <v>128</v>
      </c>
      <c r="AW565" s="25" t="s">
        <v>109</v>
      </c>
      <c r="AX565" s="25" t="s">
        <v>128</v>
      </c>
      <c r="AY565" s="25" t="s">
        <v>128</v>
      </c>
      <c r="AZ565" s="25" t="s">
        <v>128</v>
      </c>
      <c r="BA565" s="25" t="s">
        <v>128</v>
      </c>
      <c r="BB565" s="25" t="s">
        <v>128</v>
      </c>
      <c r="BC565" s="25" t="s">
        <v>109</v>
      </c>
      <c r="BD565" s="25" t="s">
        <v>109</v>
      </c>
      <c r="BE565" s="25" t="s">
        <v>109</v>
      </c>
      <c r="BF565" s="25" t="s">
        <v>109</v>
      </c>
      <c r="BG565" s="25" t="s">
        <v>128</v>
      </c>
      <c r="BH565" s="25" t="s">
        <v>113</v>
      </c>
      <c r="BI565" s="23" t="s">
        <v>128</v>
      </c>
      <c r="BJ565" t="s">
        <v>1277</v>
      </c>
      <c r="BK565" s="23" t="s">
        <v>2049</v>
      </c>
      <c r="BL565" s="23"/>
    </row>
    <row r="566" spans="1:64" ht="15">
      <c r="A566" s="28">
        <v>851</v>
      </c>
      <c r="B566" s="23" t="s">
        <v>2050</v>
      </c>
      <c r="C566" s="28" t="s">
        <v>2213</v>
      </c>
      <c r="D566" s="23" t="s">
        <v>121</v>
      </c>
      <c r="E566" s="42">
        <v>5</v>
      </c>
      <c r="F566" s="25" t="s">
        <v>109</v>
      </c>
      <c r="G566" s="25" t="s">
        <v>109</v>
      </c>
      <c r="H566" s="25" t="s">
        <v>128</v>
      </c>
      <c r="I566" s="29" t="s">
        <v>2591</v>
      </c>
      <c r="J566" s="43" t="s">
        <v>18</v>
      </c>
      <c r="K566" s="23" t="s">
        <v>20</v>
      </c>
      <c r="L566" s="29">
        <v>99.168000000000006</v>
      </c>
      <c r="M566" s="29">
        <v>99.177000000000007</v>
      </c>
      <c r="N566" s="29">
        <v>5.1079290393218892</v>
      </c>
      <c r="O566" s="30">
        <v>2.3039999999999998</v>
      </c>
      <c r="P566" s="27" t="s">
        <v>106</v>
      </c>
      <c r="Q566" s="31">
        <v>2</v>
      </c>
      <c r="R566" s="25" t="s">
        <v>2788</v>
      </c>
      <c r="S566" s="25" t="s">
        <v>109</v>
      </c>
      <c r="T566" s="25" t="s">
        <v>2788</v>
      </c>
      <c r="U566" s="25" t="s">
        <v>128</v>
      </c>
      <c r="V566" s="23" t="s">
        <v>1224</v>
      </c>
      <c r="W566" s="23" t="s">
        <v>8</v>
      </c>
      <c r="X566" s="23" t="s">
        <v>1219</v>
      </c>
      <c r="Y566" s="23" t="s">
        <v>1327</v>
      </c>
      <c r="Z566" s="23" t="s">
        <v>113</v>
      </c>
      <c r="AA566" s="23" t="s">
        <v>107</v>
      </c>
      <c r="AB566" s="23" t="s">
        <v>3059</v>
      </c>
      <c r="AC566" s="25">
        <v>5.4301369863013695</v>
      </c>
      <c r="AD566" s="32">
        <v>1000000000</v>
      </c>
      <c r="AE566" s="33">
        <f>VLOOKUP(J566,Library!A:B,2,0)</f>
        <v>5</v>
      </c>
      <c r="AF566" s="33">
        <f>VLOOKUP(J566,Library!A:G,7,0)</f>
        <v>3</v>
      </c>
      <c r="AG566" s="28">
        <f>VLOOKUP(V566,Library!W:X,2,0)</f>
        <v>4</v>
      </c>
      <c r="AH566" s="28" t="str">
        <f>VLOOKUP(W566,Library!Y:Z,2,0)</f>
        <v>N/A</v>
      </c>
      <c r="AI566" s="28">
        <f>VLOOKUP(X566,Library!AA:AB,2,0)</f>
        <v>4</v>
      </c>
      <c r="AJ566" s="33">
        <f>IF(MAX(AG566,AH566,AI566)=0,VLOOKUP(I566,Library!$J:$P,7,0),MAX(AG566,AH566,AI566))</f>
        <v>4</v>
      </c>
      <c r="AK566" s="33">
        <f t="shared" si="39"/>
        <v>4</v>
      </c>
      <c r="AL566" s="33">
        <f>VLOOKUP(AA566,Library!T:U,2,0)</f>
        <v>1</v>
      </c>
      <c r="AM566" s="34">
        <f t="shared" si="40"/>
        <v>3.9499999999999997</v>
      </c>
      <c r="AN566" s="33">
        <f t="shared" si="41"/>
        <v>5</v>
      </c>
      <c r="AO566" s="28" t="s">
        <v>127</v>
      </c>
      <c r="AP566" s="25" t="s">
        <v>128</v>
      </c>
      <c r="AQ566" s="28" t="s">
        <v>119</v>
      </c>
      <c r="AR566" s="28" t="s">
        <v>120</v>
      </c>
      <c r="AS566" s="28" t="s">
        <v>121</v>
      </c>
      <c r="AT566" s="23" t="s">
        <v>2788</v>
      </c>
      <c r="AU566" s="23" t="s">
        <v>35</v>
      </c>
      <c r="AV566" s="25" t="s">
        <v>128</v>
      </c>
      <c r="AW566" s="25" t="s">
        <v>109</v>
      </c>
      <c r="AX566" s="25" t="s">
        <v>128</v>
      </c>
      <c r="AY566" s="25" t="s">
        <v>128</v>
      </c>
      <c r="AZ566" s="25" t="s">
        <v>128</v>
      </c>
      <c r="BA566" s="25" t="s">
        <v>128</v>
      </c>
      <c r="BB566" s="25" t="s">
        <v>128</v>
      </c>
      <c r="BC566" s="25" t="s">
        <v>128</v>
      </c>
      <c r="BD566" s="25" t="s">
        <v>128</v>
      </c>
      <c r="BE566" s="25" t="s">
        <v>109</v>
      </c>
      <c r="BF566" s="25" t="s">
        <v>128</v>
      </c>
      <c r="BG566" s="25" t="s">
        <v>128</v>
      </c>
      <c r="BH566" s="25" t="s">
        <v>113</v>
      </c>
      <c r="BI566" s="23" t="s">
        <v>128</v>
      </c>
      <c r="BJ566" t="s">
        <v>1277</v>
      </c>
      <c r="BK566" s="23" t="s">
        <v>2050</v>
      </c>
      <c r="BL566" s="23"/>
    </row>
    <row r="567" spans="1:64" ht="15">
      <c r="A567" s="28">
        <v>856</v>
      </c>
      <c r="B567" s="23" t="s">
        <v>2051</v>
      </c>
      <c r="C567" s="28" t="s">
        <v>2214</v>
      </c>
      <c r="D567" s="23" t="s">
        <v>2186</v>
      </c>
      <c r="E567" s="42" t="s">
        <v>113</v>
      </c>
      <c r="F567" s="25" t="s">
        <v>128</v>
      </c>
      <c r="G567" s="25" t="s">
        <v>128</v>
      </c>
      <c r="H567" s="25" t="s">
        <v>128</v>
      </c>
      <c r="I567" s="29" t="s">
        <v>1221</v>
      </c>
      <c r="J567" s="43" t="s">
        <v>15</v>
      </c>
      <c r="K567" s="23" t="s">
        <v>21</v>
      </c>
      <c r="L567" s="29">
        <v>100.185</v>
      </c>
      <c r="M567" s="29">
        <v>100.25700000000001</v>
      </c>
      <c r="N567" s="29">
        <v>4.3813517607640007</v>
      </c>
      <c r="O567" s="30">
        <v>4.875</v>
      </c>
      <c r="P567" s="27" t="s">
        <v>106</v>
      </c>
      <c r="Q567" s="31">
        <v>2</v>
      </c>
      <c r="R567" s="25" t="s">
        <v>4418</v>
      </c>
      <c r="S567" s="25" t="s">
        <v>128</v>
      </c>
      <c r="T567" s="25" t="s">
        <v>4374</v>
      </c>
      <c r="U567" s="25" t="s">
        <v>128</v>
      </c>
      <c r="V567" s="23" t="s">
        <v>8</v>
      </c>
      <c r="W567" s="23" t="s">
        <v>8</v>
      </c>
      <c r="X567" s="23" t="s">
        <v>8</v>
      </c>
      <c r="Y567" s="23" t="s">
        <v>1301</v>
      </c>
      <c r="Z567" s="23" t="s">
        <v>1276</v>
      </c>
      <c r="AA567" s="23" t="s">
        <v>107</v>
      </c>
      <c r="AB567" s="23" t="s">
        <v>2782</v>
      </c>
      <c r="AC567" s="25">
        <v>0.53698630136986303</v>
      </c>
      <c r="AD567" s="32">
        <v>650000000</v>
      </c>
      <c r="AE567" s="33">
        <f>VLOOKUP(J567,Library!A:B,2,0)</f>
        <v>3</v>
      </c>
      <c r="AF567" s="33">
        <f>VLOOKUP(J567,Library!A:G,7,0)</f>
        <v>3</v>
      </c>
      <c r="AG567" s="28" t="str">
        <f>VLOOKUP(V567,Library!W:X,2,0)</f>
        <v>N/A</v>
      </c>
      <c r="AH567" s="28" t="str">
        <f>VLOOKUP(W567,Library!Y:Z,2,0)</f>
        <v>N/A</v>
      </c>
      <c r="AI567" s="28" t="str">
        <f>VLOOKUP(X567,Library!AA:AB,2,0)</f>
        <v>N/A</v>
      </c>
      <c r="AJ567" s="33">
        <f>IF(MAX(AG567,AH567,AI567)=0,VLOOKUP(I567,Library!$J:$P,7,0),MAX(AG567,AH567,AI567))</f>
        <v>6</v>
      </c>
      <c r="AK567" s="33">
        <f t="shared" si="39"/>
        <v>2</v>
      </c>
      <c r="AL567" s="33">
        <f>VLOOKUP(AA567,Library!T:U,2,0)</f>
        <v>1</v>
      </c>
      <c r="AM567" s="34">
        <f t="shared" si="40"/>
        <v>3.55</v>
      </c>
      <c r="AN567" s="33">
        <f t="shared" si="41"/>
        <v>4</v>
      </c>
      <c r="AO567" s="28" t="s">
        <v>136</v>
      </c>
      <c r="AP567" s="25" t="s">
        <v>128</v>
      </c>
      <c r="AQ567" s="28" t="s">
        <v>3541</v>
      </c>
      <c r="AR567" s="28" t="s">
        <v>3542</v>
      </c>
      <c r="AS567" s="28" t="s">
        <v>2160</v>
      </c>
      <c r="AT567" s="23" t="s">
        <v>113</v>
      </c>
      <c r="AU567" s="23" t="s">
        <v>114</v>
      </c>
      <c r="AV567" s="25" t="s">
        <v>128</v>
      </c>
      <c r="AW567" s="25" t="s">
        <v>128</v>
      </c>
      <c r="AX567" s="25" t="s">
        <v>128</v>
      </c>
      <c r="AY567" s="25" t="s">
        <v>128</v>
      </c>
      <c r="AZ567" s="25" t="s">
        <v>128</v>
      </c>
      <c r="BA567" s="25" t="s">
        <v>128</v>
      </c>
      <c r="BB567" s="25" t="s">
        <v>128</v>
      </c>
      <c r="BC567" s="25" t="s">
        <v>128</v>
      </c>
      <c r="BD567" s="25" t="s">
        <v>128</v>
      </c>
      <c r="BE567" s="25" t="s">
        <v>128</v>
      </c>
      <c r="BF567" s="25" t="s">
        <v>128</v>
      </c>
      <c r="BG567" s="25" t="s">
        <v>128</v>
      </c>
      <c r="BH567" s="25" t="s">
        <v>113</v>
      </c>
      <c r="BI567" s="23" t="s">
        <v>128</v>
      </c>
      <c r="BJ567" t="s">
        <v>1348</v>
      </c>
      <c r="BK567" s="23" t="s">
        <v>2051</v>
      </c>
      <c r="BL567" s="23"/>
    </row>
    <row r="568" spans="1:64" ht="15">
      <c r="A568" s="28">
        <v>857</v>
      </c>
      <c r="B568" s="23" t="s">
        <v>2052</v>
      </c>
      <c r="C568" s="28" t="s">
        <v>2215</v>
      </c>
      <c r="D568" s="23" t="s">
        <v>3620</v>
      </c>
      <c r="E568" s="42">
        <v>3</v>
      </c>
      <c r="F568" s="25" t="s">
        <v>128</v>
      </c>
      <c r="G568" s="25" t="s">
        <v>128</v>
      </c>
      <c r="H568" s="25" t="s">
        <v>128</v>
      </c>
      <c r="I568" s="29" t="s">
        <v>2592</v>
      </c>
      <c r="J568" s="43" t="s">
        <v>10</v>
      </c>
      <c r="K568" s="23" t="s">
        <v>21</v>
      </c>
      <c r="L568" s="29">
        <v>99.268000000000001</v>
      </c>
      <c r="M568" s="29">
        <v>99.311000000000007</v>
      </c>
      <c r="N568" s="29">
        <v>4.0024490234436589</v>
      </c>
      <c r="O568" s="30">
        <v>3.5</v>
      </c>
      <c r="P568" s="27" t="s">
        <v>106</v>
      </c>
      <c r="Q568" s="31">
        <v>2</v>
      </c>
      <c r="R568" s="25" t="s">
        <v>4456</v>
      </c>
      <c r="S568" s="25" t="s">
        <v>128</v>
      </c>
      <c r="T568" s="25" t="s">
        <v>4374</v>
      </c>
      <c r="U568" s="25" t="s">
        <v>128</v>
      </c>
      <c r="V568" s="23" t="s">
        <v>76</v>
      </c>
      <c r="W568" s="23" t="s">
        <v>1212</v>
      </c>
      <c r="X568" s="23" t="s">
        <v>1215</v>
      </c>
      <c r="Y568" s="23" t="s">
        <v>1301</v>
      </c>
      <c r="Z568" s="23" t="s">
        <v>1276</v>
      </c>
      <c r="AA568" s="23" t="s">
        <v>107</v>
      </c>
      <c r="AB568" s="23" t="s">
        <v>3060</v>
      </c>
      <c r="AC568" s="25">
        <v>1.4191780821917808</v>
      </c>
      <c r="AD568" s="32">
        <v>500000000</v>
      </c>
      <c r="AE568" s="33">
        <f>VLOOKUP(J568,Library!A:B,2,0)</f>
        <v>1</v>
      </c>
      <c r="AF568" s="33">
        <f>VLOOKUP(J568,Library!A:G,7,0)</f>
        <v>3</v>
      </c>
      <c r="AG568" s="28">
        <f>VLOOKUP(V568,Library!W:X,2,0)</f>
        <v>3</v>
      </c>
      <c r="AH568" s="28">
        <f>VLOOKUP(W568,Library!Y:Z,2,0)</f>
        <v>3</v>
      </c>
      <c r="AI568" s="28">
        <f>VLOOKUP(X568,Library!AA:AB,2,0)</f>
        <v>3</v>
      </c>
      <c r="AJ568" s="33">
        <f>IF(MAX(AG568,AH568,AI568)=0,VLOOKUP(I568,Library!$J:$P,7,0),MAX(AG568,AH568,AI568))</f>
        <v>3</v>
      </c>
      <c r="AK568" s="33">
        <f t="shared" si="39"/>
        <v>3</v>
      </c>
      <c r="AL568" s="33">
        <f>VLOOKUP(AA568,Library!T:U,2,0)</f>
        <v>1</v>
      </c>
      <c r="AM568" s="34">
        <f t="shared" si="40"/>
        <v>2.2000000000000002</v>
      </c>
      <c r="AN568" s="33">
        <f t="shared" si="41"/>
        <v>3</v>
      </c>
      <c r="AO568" s="28" t="s">
        <v>127</v>
      </c>
      <c r="AP568" s="25" t="s">
        <v>128</v>
      </c>
      <c r="AQ568" s="28" t="s">
        <v>110</v>
      </c>
      <c r="AR568" s="28" t="s">
        <v>3543</v>
      </c>
      <c r="AS568" s="28" t="s">
        <v>2162</v>
      </c>
      <c r="AT568" s="23" t="s">
        <v>113</v>
      </c>
      <c r="AU568" s="23" t="s">
        <v>114</v>
      </c>
      <c r="AV568" s="25" t="s">
        <v>128</v>
      </c>
      <c r="AW568" s="25" t="s">
        <v>128</v>
      </c>
      <c r="AX568" s="25" t="s">
        <v>128</v>
      </c>
      <c r="AY568" s="25" t="s">
        <v>128</v>
      </c>
      <c r="AZ568" s="25" t="s">
        <v>128</v>
      </c>
      <c r="BA568" s="25" t="s">
        <v>128</v>
      </c>
      <c r="BB568" s="25" t="s">
        <v>128</v>
      </c>
      <c r="BC568" s="25" t="s">
        <v>128</v>
      </c>
      <c r="BD568" s="25" t="s">
        <v>128</v>
      </c>
      <c r="BE568" s="25" t="s">
        <v>128</v>
      </c>
      <c r="BF568" s="25" t="s">
        <v>128</v>
      </c>
      <c r="BG568" s="25" t="s">
        <v>128</v>
      </c>
      <c r="BH568" s="25" t="s">
        <v>113</v>
      </c>
      <c r="BI568" s="23" t="s">
        <v>128</v>
      </c>
      <c r="BJ568" t="s">
        <v>1292</v>
      </c>
      <c r="BK568" s="23" t="s">
        <v>2052</v>
      </c>
      <c r="BL568" s="23"/>
    </row>
    <row r="569" spans="1:64" ht="15">
      <c r="A569" s="28">
        <v>858</v>
      </c>
      <c r="B569" s="23" t="s">
        <v>2053</v>
      </c>
      <c r="C569" s="28" t="s">
        <v>2216</v>
      </c>
      <c r="D569" s="23" t="s">
        <v>2384</v>
      </c>
      <c r="E569" s="42">
        <v>2</v>
      </c>
      <c r="F569" s="25" t="s">
        <v>128</v>
      </c>
      <c r="G569" s="25" t="s">
        <v>128</v>
      </c>
      <c r="H569" s="25" t="s">
        <v>128</v>
      </c>
      <c r="I569" s="29" t="s">
        <v>2593</v>
      </c>
      <c r="J569" s="43" t="s">
        <v>10</v>
      </c>
      <c r="K569" s="23" t="s">
        <v>20</v>
      </c>
      <c r="L569" s="29">
        <v>98.462999999999994</v>
      </c>
      <c r="M569" s="29">
        <v>98.504000000000005</v>
      </c>
      <c r="N569" s="29">
        <v>3.905003317740297</v>
      </c>
      <c r="O569" s="30">
        <v>1.25</v>
      </c>
      <c r="P569" s="27" t="s">
        <v>106</v>
      </c>
      <c r="Q569" s="31">
        <v>2</v>
      </c>
      <c r="R569" s="25" t="s">
        <v>3011</v>
      </c>
      <c r="S569" s="25" t="s">
        <v>128</v>
      </c>
      <c r="T569" s="25" t="s">
        <v>4374</v>
      </c>
      <c r="U569" s="25" t="s">
        <v>128</v>
      </c>
      <c r="V569" s="23" t="s">
        <v>8</v>
      </c>
      <c r="W569" s="23" t="s">
        <v>1212</v>
      </c>
      <c r="X569" s="23" t="s">
        <v>8</v>
      </c>
      <c r="Y569" s="23" t="s">
        <v>1301</v>
      </c>
      <c r="Z569" s="23" t="s">
        <v>113</v>
      </c>
      <c r="AA569" s="23" t="s">
        <v>107</v>
      </c>
      <c r="AB569" s="23" t="s">
        <v>3061</v>
      </c>
      <c r="AC569" s="25">
        <v>0.57808219178082187</v>
      </c>
      <c r="AD569" s="32">
        <v>300000000</v>
      </c>
      <c r="AE569" s="33">
        <f>VLOOKUP(J569,Library!A:B,2,0)</f>
        <v>1</v>
      </c>
      <c r="AF569" s="33">
        <f>VLOOKUP(J569,Library!A:G,7,0)</f>
        <v>3</v>
      </c>
      <c r="AG569" s="28" t="str">
        <f>VLOOKUP(V569,Library!W:X,2,0)</f>
        <v>N/A</v>
      </c>
      <c r="AH569" s="28">
        <f>VLOOKUP(W569,Library!Y:Z,2,0)</f>
        <v>3</v>
      </c>
      <c r="AI569" s="28" t="str">
        <f>VLOOKUP(X569,Library!AA:AB,2,0)</f>
        <v>N/A</v>
      </c>
      <c r="AJ569" s="33">
        <f>IF(MAX(AG569,AH569,AI569)=0,VLOOKUP(I569,Library!$J:$P,7,0),MAX(AG569,AH569,AI569))</f>
        <v>3</v>
      </c>
      <c r="AK569" s="33">
        <f t="shared" si="39"/>
        <v>2</v>
      </c>
      <c r="AL569" s="33">
        <f>VLOOKUP(AA569,Library!T:U,2,0)</f>
        <v>1</v>
      </c>
      <c r="AM569" s="34">
        <f t="shared" si="40"/>
        <v>2.1</v>
      </c>
      <c r="AN569" s="33">
        <f t="shared" si="41"/>
        <v>2</v>
      </c>
      <c r="AO569" s="28" t="s">
        <v>136</v>
      </c>
      <c r="AP569" s="25" t="s">
        <v>128</v>
      </c>
      <c r="AQ569" s="28" t="s">
        <v>3189</v>
      </c>
      <c r="AR569" s="28" t="s">
        <v>3190</v>
      </c>
      <c r="AS569" s="28" t="s">
        <v>2163</v>
      </c>
      <c r="AT569" s="23" t="s">
        <v>113</v>
      </c>
      <c r="AU569" s="23" t="s">
        <v>114</v>
      </c>
      <c r="AV569" s="25" t="s">
        <v>128</v>
      </c>
      <c r="AW569" s="25" t="s">
        <v>128</v>
      </c>
      <c r="AX569" s="25" t="s">
        <v>128</v>
      </c>
      <c r="AY569" s="25" t="s">
        <v>128</v>
      </c>
      <c r="AZ569" s="25" t="s">
        <v>128</v>
      </c>
      <c r="BA569" s="25" t="s">
        <v>128</v>
      </c>
      <c r="BB569" s="25" t="s">
        <v>128</v>
      </c>
      <c r="BC569" s="25" t="s">
        <v>128</v>
      </c>
      <c r="BD569" s="25" t="s">
        <v>128</v>
      </c>
      <c r="BE569" s="25" t="s">
        <v>128</v>
      </c>
      <c r="BF569" s="25" t="s">
        <v>128</v>
      </c>
      <c r="BG569" s="25" t="s">
        <v>128</v>
      </c>
      <c r="BH569" s="25" t="s">
        <v>113</v>
      </c>
      <c r="BI569" s="23" t="s">
        <v>128</v>
      </c>
      <c r="BJ569" t="s">
        <v>1277</v>
      </c>
      <c r="BK569" s="23" t="s">
        <v>2053</v>
      </c>
      <c r="BL569" s="23"/>
    </row>
    <row r="570" spans="1:64" ht="15">
      <c r="A570" s="28">
        <v>862</v>
      </c>
      <c r="B570" s="23" t="s">
        <v>2054</v>
      </c>
      <c r="C570" s="28" t="s">
        <v>2217</v>
      </c>
      <c r="D570" s="23" t="s">
        <v>2385</v>
      </c>
      <c r="E570" s="42">
        <v>3</v>
      </c>
      <c r="F570" s="25" t="s">
        <v>128</v>
      </c>
      <c r="G570" s="25" t="s">
        <v>128</v>
      </c>
      <c r="H570" s="25" t="s">
        <v>128</v>
      </c>
      <c r="I570" s="29" t="s">
        <v>2595</v>
      </c>
      <c r="J570" s="43" t="s">
        <v>10</v>
      </c>
      <c r="K570" s="23" t="s">
        <v>20</v>
      </c>
      <c r="L570" s="29">
        <v>100.105</v>
      </c>
      <c r="M570" s="29">
        <v>100.107</v>
      </c>
      <c r="N570" s="29">
        <v>3.9694189766631043</v>
      </c>
      <c r="O570" s="30">
        <v>5.4930000000000003</v>
      </c>
      <c r="P570" s="27" t="s">
        <v>106</v>
      </c>
      <c r="Q570" s="31">
        <v>2</v>
      </c>
      <c r="R570" s="25" t="s">
        <v>3011</v>
      </c>
      <c r="S570" s="25" t="s">
        <v>128</v>
      </c>
      <c r="T570" s="25" t="s">
        <v>4374</v>
      </c>
      <c r="U570" s="25" t="s">
        <v>128</v>
      </c>
      <c r="V570" s="23" t="s">
        <v>8</v>
      </c>
      <c r="W570" s="23" t="s">
        <v>1220</v>
      </c>
      <c r="X570" s="23" t="s">
        <v>8</v>
      </c>
      <c r="Y570" s="23" t="s">
        <v>1301</v>
      </c>
      <c r="Z570" s="23" t="s">
        <v>1276</v>
      </c>
      <c r="AA570" s="23" t="s">
        <v>107</v>
      </c>
      <c r="AB570" s="23" t="s">
        <v>3011</v>
      </c>
      <c r="AC570" s="25">
        <v>7.3972602739726029E-2</v>
      </c>
      <c r="AD570" s="32">
        <v>1250000000</v>
      </c>
      <c r="AE570" s="33">
        <f>VLOOKUP(J570,Library!A:B,2,0)</f>
        <v>1</v>
      </c>
      <c r="AF570" s="33">
        <f>VLOOKUP(J570,Library!A:G,7,0)</f>
        <v>3</v>
      </c>
      <c r="AG570" s="28" t="str">
        <f>VLOOKUP(V570,Library!W:X,2,0)</f>
        <v>N/A</v>
      </c>
      <c r="AH570" s="28">
        <f>VLOOKUP(W570,Library!Y:Z,2,0)</f>
        <v>4</v>
      </c>
      <c r="AI570" s="28" t="str">
        <f>VLOOKUP(X570,Library!AA:AB,2,0)</f>
        <v>N/A</v>
      </c>
      <c r="AJ570" s="33">
        <f>IF(MAX(AG570,AH570,AI570)=0,VLOOKUP(I570,Library!$J:$P,7,0),MAX(AG570,AH570,AI570))</f>
        <v>4</v>
      </c>
      <c r="AK570" s="33">
        <f t="shared" si="39"/>
        <v>2</v>
      </c>
      <c r="AL570" s="33">
        <f>VLOOKUP(AA570,Library!T:U,2,0)</f>
        <v>1</v>
      </c>
      <c r="AM570" s="34">
        <f t="shared" si="40"/>
        <v>2.35</v>
      </c>
      <c r="AN570" s="33">
        <f t="shared" si="41"/>
        <v>3</v>
      </c>
      <c r="AO570" s="28" t="s">
        <v>127</v>
      </c>
      <c r="AP570" s="25" t="s">
        <v>128</v>
      </c>
      <c r="AQ570" s="28" t="s">
        <v>3546</v>
      </c>
      <c r="AR570" s="28" t="s">
        <v>3547</v>
      </c>
      <c r="AS570" s="28" t="s">
        <v>2164</v>
      </c>
      <c r="AT570" s="23" t="s">
        <v>113</v>
      </c>
      <c r="AU570" s="23" t="s">
        <v>114</v>
      </c>
      <c r="AV570" s="25" t="s">
        <v>128</v>
      </c>
      <c r="AW570" s="25" t="s">
        <v>128</v>
      </c>
      <c r="AX570" s="25" t="s">
        <v>128</v>
      </c>
      <c r="AY570" s="25" t="s">
        <v>128</v>
      </c>
      <c r="AZ570" s="25" t="s">
        <v>128</v>
      </c>
      <c r="BA570" s="25" t="s">
        <v>128</v>
      </c>
      <c r="BB570" s="25" t="s">
        <v>128</v>
      </c>
      <c r="BC570" s="25" t="s">
        <v>128</v>
      </c>
      <c r="BD570" s="25" t="s">
        <v>128</v>
      </c>
      <c r="BE570" s="25" t="s">
        <v>128</v>
      </c>
      <c r="BF570" s="25" t="s">
        <v>128</v>
      </c>
      <c r="BG570" s="25" t="s">
        <v>128</v>
      </c>
      <c r="BH570" s="25" t="s">
        <v>113</v>
      </c>
      <c r="BI570" s="23" t="s">
        <v>128</v>
      </c>
      <c r="BJ570" t="s">
        <v>1277</v>
      </c>
      <c r="BK570" s="23" t="s">
        <v>2054</v>
      </c>
      <c r="BL570" s="23"/>
    </row>
    <row r="571" spans="1:64" ht="15">
      <c r="A571" s="28">
        <v>863</v>
      </c>
      <c r="B571" s="23" t="s">
        <v>2055</v>
      </c>
      <c r="C571" s="28" t="s">
        <v>2218</v>
      </c>
      <c r="D571" s="27" t="s">
        <v>4352</v>
      </c>
      <c r="E571" s="42">
        <v>5</v>
      </c>
      <c r="F571" s="25" t="s">
        <v>109</v>
      </c>
      <c r="G571" s="25" t="s">
        <v>109</v>
      </c>
      <c r="H571" s="25" t="s">
        <v>128</v>
      </c>
      <c r="I571" s="29" t="s">
        <v>2391</v>
      </c>
      <c r="J571" s="43" t="s">
        <v>18</v>
      </c>
      <c r="K571" s="23" t="s">
        <v>20</v>
      </c>
      <c r="L571" s="29">
        <v>100.794</v>
      </c>
      <c r="M571" s="29">
        <v>100.869</v>
      </c>
      <c r="N571" s="29">
        <v>5.7701916000889177</v>
      </c>
      <c r="O571" s="30">
        <v>4.8</v>
      </c>
      <c r="P571" s="27" t="s">
        <v>106</v>
      </c>
      <c r="Q571" s="31">
        <v>2</v>
      </c>
      <c r="R571" s="25" t="s">
        <v>4390</v>
      </c>
      <c r="S571" s="25" t="s">
        <v>109</v>
      </c>
      <c r="T571" s="25" t="s">
        <v>3192</v>
      </c>
      <c r="U571" s="25" t="s">
        <v>128</v>
      </c>
      <c r="V571" s="23" t="s">
        <v>8</v>
      </c>
      <c r="W571" s="23" t="s">
        <v>1233</v>
      </c>
      <c r="X571" s="23" t="s">
        <v>8</v>
      </c>
      <c r="Y571" s="23" t="s">
        <v>1344</v>
      </c>
      <c r="Z571" s="23" t="s">
        <v>113</v>
      </c>
      <c r="AA571" s="23" t="s">
        <v>107</v>
      </c>
      <c r="AB571" s="23" t="s">
        <v>113</v>
      </c>
      <c r="AC571" s="25" t="s">
        <v>113</v>
      </c>
      <c r="AD571" s="32">
        <v>600000000</v>
      </c>
      <c r="AE571" s="33">
        <f>VLOOKUP(J571,Library!A:B,2,0)</f>
        <v>5</v>
      </c>
      <c r="AF571" s="33">
        <f>VLOOKUP(J571,Library!A:G,7,0)</f>
        <v>3</v>
      </c>
      <c r="AG571" s="28" t="str">
        <f>VLOOKUP(V571,Library!W:X,2,0)</f>
        <v>N/A</v>
      </c>
      <c r="AH571" s="28">
        <f>VLOOKUP(W571,Library!Y:Z,2,0)</f>
        <v>5</v>
      </c>
      <c r="AI571" s="28" t="str">
        <f>VLOOKUP(X571,Library!AA:AB,2,0)</f>
        <v>N/A</v>
      </c>
      <c r="AJ571" s="33">
        <f>IF(MAX(AG571,AH571,AI571)=0,VLOOKUP(I571,Library!$J:$P,7,0),MAX(AG571,AH571,AI571))</f>
        <v>5</v>
      </c>
      <c r="AK571" s="33">
        <f t="shared" si="39"/>
        <v>5</v>
      </c>
      <c r="AL571" s="33">
        <f>VLOOKUP(AA571,Library!T:U,2,0)</f>
        <v>1</v>
      </c>
      <c r="AM571" s="34">
        <f t="shared" si="40"/>
        <v>4.3</v>
      </c>
      <c r="AN571" s="33">
        <f t="shared" si="41"/>
        <v>5</v>
      </c>
      <c r="AO571" s="28" t="s">
        <v>127</v>
      </c>
      <c r="AP571" s="25" t="s">
        <v>128</v>
      </c>
      <c r="AQ571" s="28" t="s">
        <v>110</v>
      </c>
      <c r="AR571" s="28" t="s">
        <v>3100</v>
      </c>
      <c r="AS571" s="28" t="s">
        <v>2165</v>
      </c>
      <c r="AT571" s="23" t="s">
        <v>3192</v>
      </c>
      <c r="AU571" s="23" t="s">
        <v>130</v>
      </c>
      <c r="AV571" s="25" t="s">
        <v>128</v>
      </c>
      <c r="AW571" s="25" t="s">
        <v>109</v>
      </c>
      <c r="AX571" s="25" t="s">
        <v>128</v>
      </c>
      <c r="AY571" s="25" t="s">
        <v>128</v>
      </c>
      <c r="AZ571" s="25" t="s">
        <v>128</v>
      </c>
      <c r="BA571" s="25" t="s">
        <v>128</v>
      </c>
      <c r="BB571" s="25" t="s">
        <v>128</v>
      </c>
      <c r="BC571" s="25" t="s">
        <v>109</v>
      </c>
      <c r="BD571" s="25" t="s">
        <v>109</v>
      </c>
      <c r="BE571" s="25" t="s">
        <v>109</v>
      </c>
      <c r="BF571" s="25" t="s">
        <v>128</v>
      </c>
      <c r="BG571" s="25" t="s">
        <v>128</v>
      </c>
      <c r="BH571" s="25" t="s">
        <v>113</v>
      </c>
      <c r="BI571" s="23" t="s">
        <v>128</v>
      </c>
      <c r="BJ571" t="s">
        <v>1277</v>
      </c>
      <c r="BK571" s="23" t="s">
        <v>2055</v>
      </c>
      <c r="BL571" s="23"/>
    </row>
    <row r="572" spans="1:64" ht="15">
      <c r="A572" s="28">
        <v>865</v>
      </c>
      <c r="B572" s="23" t="s">
        <v>2056</v>
      </c>
      <c r="C572" s="28" t="s">
        <v>2219</v>
      </c>
      <c r="D572" s="23" t="s">
        <v>2386</v>
      </c>
      <c r="E572" s="42">
        <v>3</v>
      </c>
      <c r="F572" s="25" t="s">
        <v>128</v>
      </c>
      <c r="G572" s="25" t="s">
        <v>128</v>
      </c>
      <c r="H572" s="25" t="s">
        <v>128</v>
      </c>
      <c r="I572" s="29" t="s">
        <v>219</v>
      </c>
      <c r="J572" s="43" t="s">
        <v>10</v>
      </c>
      <c r="K572" s="23" t="s">
        <v>20</v>
      </c>
      <c r="L572" s="29">
        <v>100.063</v>
      </c>
      <c r="M572" s="29">
        <v>100.127</v>
      </c>
      <c r="N572" s="29">
        <v>3.930063799431506</v>
      </c>
      <c r="O572" s="30">
        <v>4</v>
      </c>
      <c r="P572" s="27" t="s">
        <v>106</v>
      </c>
      <c r="Q572" s="31">
        <v>2</v>
      </c>
      <c r="R572" s="25" t="s">
        <v>4401</v>
      </c>
      <c r="S572" s="25" t="s">
        <v>128</v>
      </c>
      <c r="T572" s="25" t="s">
        <v>4374</v>
      </c>
      <c r="U572" s="25" t="s">
        <v>128</v>
      </c>
      <c r="V572" s="23" t="s">
        <v>1215</v>
      </c>
      <c r="W572" s="23" t="s">
        <v>1216</v>
      </c>
      <c r="X572" s="23" t="s">
        <v>8</v>
      </c>
      <c r="Y572" s="23" t="s">
        <v>1301</v>
      </c>
      <c r="Z572" s="23" t="s">
        <v>113</v>
      </c>
      <c r="AA572" s="23" t="s">
        <v>107</v>
      </c>
      <c r="AB572" s="23" t="s">
        <v>3048</v>
      </c>
      <c r="AC572" s="25">
        <v>1.9397260273972603</v>
      </c>
      <c r="AD572" s="32">
        <v>500000000</v>
      </c>
      <c r="AE572" s="33">
        <f>VLOOKUP(J572,Library!A:B,2,0)</f>
        <v>1</v>
      </c>
      <c r="AF572" s="33">
        <f>VLOOKUP(J572,Library!A:G,7,0)</f>
        <v>3</v>
      </c>
      <c r="AG572" s="28">
        <f>VLOOKUP(V572,Library!W:X,2,0)</f>
        <v>3</v>
      </c>
      <c r="AH572" s="28">
        <f>VLOOKUP(W572,Library!Y:Z,2,0)</f>
        <v>3</v>
      </c>
      <c r="AI572" s="28" t="str">
        <f>VLOOKUP(X572,Library!AA:AB,2,0)</f>
        <v>N/A</v>
      </c>
      <c r="AJ572" s="33">
        <f>IF(MAX(AG572,AH572,AI572)=0,VLOOKUP(I572,Library!$J:$P,7,0),MAX(AG572,AH572,AI572))</f>
        <v>3</v>
      </c>
      <c r="AK572" s="33">
        <f t="shared" si="39"/>
        <v>3</v>
      </c>
      <c r="AL572" s="33">
        <f>VLOOKUP(AA572,Library!T:U,2,0)</f>
        <v>1</v>
      </c>
      <c r="AM572" s="34">
        <f t="shared" si="40"/>
        <v>2.2000000000000002</v>
      </c>
      <c r="AN572" s="33">
        <f t="shared" si="41"/>
        <v>3</v>
      </c>
      <c r="AO572" s="28" t="s">
        <v>136</v>
      </c>
      <c r="AP572" s="25" t="s">
        <v>128</v>
      </c>
      <c r="AQ572" s="28" t="s">
        <v>110</v>
      </c>
      <c r="AR572" s="28" t="s">
        <v>220</v>
      </c>
      <c r="AS572" s="28" t="s">
        <v>221</v>
      </c>
      <c r="AT572" s="23" t="s">
        <v>113</v>
      </c>
      <c r="AU572" s="23" t="s">
        <v>114</v>
      </c>
      <c r="AV572" s="25" t="s">
        <v>128</v>
      </c>
      <c r="AW572" s="25" t="s">
        <v>128</v>
      </c>
      <c r="AX572" s="25" t="s">
        <v>128</v>
      </c>
      <c r="AY572" s="25" t="s">
        <v>128</v>
      </c>
      <c r="AZ572" s="25" t="s">
        <v>128</v>
      </c>
      <c r="BA572" s="25" t="s">
        <v>128</v>
      </c>
      <c r="BB572" s="25" t="s">
        <v>128</v>
      </c>
      <c r="BC572" s="25" t="s">
        <v>128</v>
      </c>
      <c r="BD572" s="25" t="s">
        <v>128</v>
      </c>
      <c r="BE572" s="25" t="s">
        <v>128</v>
      </c>
      <c r="BF572" s="25" t="s">
        <v>128</v>
      </c>
      <c r="BG572" s="25" t="s">
        <v>128</v>
      </c>
      <c r="BH572" s="25" t="s">
        <v>113</v>
      </c>
      <c r="BI572" s="23" t="s">
        <v>128</v>
      </c>
      <c r="BJ572" t="s">
        <v>4363</v>
      </c>
      <c r="BK572" s="23" t="s">
        <v>2056</v>
      </c>
      <c r="BL572" s="23"/>
    </row>
    <row r="573" spans="1:64" ht="15">
      <c r="A573" s="28">
        <v>866</v>
      </c>
      <c r="B573" s="23" t="s">
        <v>2057</v>
      </c>
      <c r="C573" s="28" t="s">
        <v>2220</v>
      </c>
      <c r="D573" s="23" t="s">
        <v>2166</v>
      </c>
      <c r="E573" s="42">
        <v>2</v>
      </c>
      <c r="F573" s="25" t="s">
        <v>109</v>
      </c>
      <c r="G573" s="25" t="s">
        <v>128</v>
      </c>
      <c r="H573" s="25" t="s">
        <v>128</v>
      </c>
      <c r="I573" s="29" t="s">
        <v>2596</v>
      </c>
      <c r="J573" s="43" t="s">
        <v>3635</v>
      </c>
      <c r="K573" s="23" t="s">
        <v>24</v>
      </c>
      <c r="L573" s="29">
        <v>99.619</v>
      </c>
      <c r="M573" s="29">
        <v>99.628</v>
      </c>
      <c r="N573" s="29">
        <v>3.9488454073739625</v>
      </c>
      <c r="O573" s="30">
        <v>1.5640000000000001</v>
      </c>
      <c r="P573" s="27" t="s">
        <v>106</v>
      </c>
      <c r="Q573" s="31">
        <v>2</v>
      </c>
      <c r="R573" s="25" t="s">
        <v>2995</v>
      </c>
      <c r="S573" s="25" t="s">
        <v>109</v>
      </c>
      <c r="T573" s="25" t="s">
        <v>2979</v>
      </c>
      <c r="U573" s="25" t="s">
        <v>128</v>
      </c>
      <c r="V573" s="23" t="s">
        <v>76</v>
      </c>
      <c r="W573" s="23" t="s">
        <v>1212</v>
      </c>
      <c r="X573" s="23" t="s">
        <v>8</v>
      </c>
      <c r="Y573" s="23" t="s">
        <v>1301</v>
      </c>
      <c r="Z573" s="23" t="s">
        <v>113</v>
      </c>
      <c r="AA573" s="23" t="s">
        <v>107</v>
      </c>
      <c r="AB573" s="23" t="s">
        <v>2995</v>
      </c>
      <c r="AC573" s="25">
        <v>0.15342465753424658</v>
      </c>
      <c r="AD573" s="32">
        <v>500000000</v>
      </c>
      <c r="AE573" s="33">
        <f>VLOOKUP(J573,Library!A:B,2,0)</f>
        <v>1</v>
      </c>
      <c r="AF573" s="33">
        <f>VLOOKUP(J573,Library!A:G,7,0)</f>
        <v>3</v>
      </c>
      <c r="AG573" s="28">
        <f>VLOOKUP(V573,Library!W:X,2,0)</f>
        <v>3</v>
      </c>
      <c r="AH573" s="28">
        <f>VLOOKUP(W573,Library!Y:Z,2,0)</f>
        <v>3</v>
      </c>
      <c r="AI573" s="28" t="str">
        <f>VLOOKUP(X573,Library!AA:AB,2,0)</f>
        <v>N/A</v>
      </c>
      <c r="AJ573" s="33">
        <f>IF(MAX(AG573,AH573,AI573)=0,VLOOKUP(I573,Library!$J:$P,7,0),MAX(AG573,AH573,AI573))</f>
        <v>3</v>
      </c>
      <c r="AK573" s="33">
        <f t="shared" si="39"/>
        <v>2</v>
      </c>
      <c r="AL573" s="33">
        <f>VLOOKUP(AA573,Library!T:U,2,0)</f>
        <v>1</v>
      </c>
      <c r="AM573" s="34">
        <f t="shared" si="40"/>
        <v>2.1</v>
      </c>
      <c r="AN573" s="33">
        <f t="shared" si="41"/>
        <v>2</v>
      </c>
      <c r="AO573" s="28" t="s">
        <v>136</v>
      </c>
      <c r="AP573" s="25" t="s">
        <v>128</v>
      </c>
      <c r="AQ573" s="28" t="s">
        <v>3548</v>
      </c>
      <c r="AR573" s="28" t="s">
        <v>3549</v>
      </c>
      <c r="AS573" s="28" t="s">
        <v>2166</v>
      </c>
      <c r="AT573" s="23" t="s">
        <v>3550</v>
      </c>
      <c r="AU573" s="23" t="s">
        <v>35</v>
      </c>
      <c r="AV573" s="25" t="s">
        <v>128</v>
      </c>
      <c r="AW573" s="25" t="s">
        <v>128</v>
      </c>
      <c r="AX573" s="25" t="s">
        <v>128</v>
      </c>
      <c r="AY573" s="25" t="s">
        <v>128</v>
      </c>
      <c r="AZ573" s="25" t="s">
        <v>128</v>
      </c>
      <c r="BA573" s="25" t="s">
        <v>128</v>
      </c>
      <c r="BB573" s="25" t="s">
        <v>128</v>
      </c>
      <c r="BC573" s="25" t="s">
        <v>128</v>
      </c>
      <c r="BD573" s="25" t="s">
        <v>128</v>
      </c>
      <c r="BE573" s="25" t="s">
        <v>128</v>
      </c>
      <c r="BF573" s="25" t="s">
        <v>128</v>
      </c>
      <c r="BG573" s="25" t="s">
        <v>128</v>
      </c>
      <c r="BH573" s="25" t="s">
        <v>113</v>
      </c>
      <c r="BI573" s="23" t="s">
        <v>128</v>
      </c>
      <c r="BJ573" t="s">
        <v>1348</v>
      </c>
      <c r="BK573" s="23" t="s">
        <v>2057</v>
      </c>
      <c r="BL573" s="23"/>
    </row>
    <row r="574" spans="1:64" ht="15">
      <c r="A574" s="28">
        <v>868</v>
      </c>
      <c r="B574" s="23" t="s">
        <v>2058</v>
      </c>
      <c r="C574" s="28" t="s">
        <v>2221</v>
      </c>
      <c r="D574" s="23" t="s">
        <v>2387</v>
      </c>
      <c r="E574" s="42">
        <v>4</v>
      </c>
      <c r="F574" s="25" t="s">
        <v>109</v>
      </c>
      <c r="G574" s="25" t="s">
        <v>109</v>
      </c>
      <c r="H574" s="25" t="s">
        <v>128</v>
      </c>
      <c r="I574" s="29" t="s">
        <v>2597</v>
      </c>
      <c r="J574" s="43" t="s">
        <v>1375</v>
      </c>
      <c r="K574" s="23" t="s">
        <v>20</v>
      </c>
      <c r="L574" s="29">
        <v>104.574</v>
      </c>
      <c r="M574" s="29">
        <v>104.801</v>
      </c>
      <c r="N574" s="29">
        <v>5.6496393159570335</v>
      </c>
      <c r="O574" s="30">
        <v>6.4</v>
      </c>
      <c r="P574" s="27" t="s">
        <v>106</v>
      </c>
      <c r="Q574" s="31">
        <v>2</v>
      </c>
      <c r="R574" s="25" t="s">
        <v>673</v>
      </c>
      <c r="S574" s="25" t="s">
        <v>109</v>
      </c>
      <c r="T574" s="25" t="s">
        <v>3552</v>
      </c>
      <c r="U574" s="25" t="s">
        <v>128</v>
      </c>
      <c r="V574" s="23" t="s">
        <v>8</v>
      </c>
      <c r="W574" s="23" t="s">
        <v>8</v>
      </c>
      <c r="X574" s="23" t="s">
        <v>1224</v>
      </c>
      <c r="Y574" s="23" t="s">
        <v>1327</v>
      </c>
      <c r="Z574" s="23" t="s">
        <v>113</v>
      </c>
      <c r="AA574" s="23" t="s">
        <v>107</v>
      </c>
      <c r="AB574" s="23" t="s">
        <v>113</v>
      </c>
      <c r="AC574" s="25" t="s">
        <v>113</v>
      </c>
      <c r="AD574" s="32">
        <v>2000000000</v>
      </c>
      <c r="AE574" s="33">
        <f>VLOOKUP(J574,Library!A:B,2,0)</f>
        <v>3</v>
      </c>
      <c r="AF574" s="33">
        <f>VLOOKUP(J574,Library!A:G,7,0)</f>
        <v>3</v>
      </c>
      <c r="AG574" s="28" t="str">
        <f>VLOOKUP(V574,Library!W:X,2,0)</f>
        <v>N/A</v>
      </c>
      <c r="AH574" s="28" t="str">
        <f>VLOOKUP(W574,Library!Y:Z,2,0)</f>
        <v>N/A</v>
      </c>
      <c r="AI574" s="28">
        <f>VLOOKUP(X574,Library!AA:AB,2,0)</f>
        <v>4</v>
      </c>
      <c r="AJ574" s="33">
        <f>IF(MAX(AG574,AH574,AI574)=0,VLOOKUP(I574,Library!$J:$P,7,0),MAX(AG574,AH574,AI574))</f>
        <v>4</v>
      </c>
      <c r="AK574" s="33">
        <f t="shared" si="39"/>
        <v>5</v>
      </c>
      <c r="AL574" s="33">
        <f>VLOOKUP(AA574,Library!T:U,2,0)</f>
        <v>1</v>
      </c>
      <c r="AM574" s="34">
        <f t="shared" si="40"/>
        <v>3.3499999999999996</v>
      </c>
      <c r="AN574" s="33">
        <f t="shared" si="41"/>
        <v>4</v>
      </c>
      <c r="AO574" s="28" t="s">
        <v>127</v>
      </c>
      <c r="AP574" s="25" t="s">
        <v>128</v>
      </c>
      <c r="AQ574" s="28" t="s">
        <v>110</v>
      </c>
      <c r="AR574" s="28" t="s">
        <v>3551</v>
      </c>
      <c r="AS574" s="28" t="s">
        <v>2167</v>
      </c>
      <c r="AT574" s="23" t="s">
        <v>3552</v>
      </c>
      <c r="AU574" s="23" t="s">
        <v>130</v>
      </c>
      <c r="AV574" s="25" t="s">
        <v>128</v>
      </c>
      <c r="AW574" s="25" t="s">
        <v>109</v>
      </c>
      <c r="AX574" s="25" t="s">
        <v>128</v>
      </c>
      <c r="AY574" s="25" t="s">
        <v>128</v>
      </c>
      <c r="AZ574" s="25" t="s">
        <v>128</v>
      </c>
      <c r="BA574" s="25" t="s">
        <v>128</v>
      </c>
      <c r="BB574" s="25" t="s">
        <v>128</v>
      </c>
      <c r="BC574" s="25" t="s">
        <v>109</v>
      </c>
      <c r="BD574" s="25" t="s">
        <v>109</v>
      </c>
      <c r="BE574" s="25" t="s">
        <v>128</v>
      </c>
      <c r="BF574" s="25" t="s">
        <v>128</v>
      </c>
      <c r="BG574" s="25" t="s">
        <v>128</v>
      </c>
      <c r="BH574" s="25" t="s">
        <v>113</v>
      </c>
      <c r="BI574" s="23" t="s">
        <v>128</v>
      </c>
      <c r="BJ574" t="s">
        <v>1277</v>
      </c>
      <c r="BK574" s="23" t="s">
        <v>2058</v>
      </c>
      <c r="BL574" s="23"/>
    </row>
    <row r="575" spans="1:64" ht="15">
      <c r="A575" s="28">
        <v>871</v>
      </c>
      <c r="B575" s="23" t="s">
        <v>2059</v>
      </c>
      <c r="C575" s="28" t="s">
        <v>2222</v>
      </c>
      <c r="D575" s="23" t="s">
        <v>3621</v>
      </c>
      <c r="E575" s="42">
        <v>3</v>
      </c>
      <c r="F575" s="25" t="s">
        <v>109</v>
      </c>
      <c r="G575" s="25" t="s">
        <v>109</v>
      </c>
      <c r="H575" s="25" t="s">
        <v>128</v>
      </c>
      <c r="I575" s="29" t="s">
        <v>577</v>
      </c>
      <c r="J575" s="43" t="s">
        <v>3635</v>
      </c>
      <c r="K575" s="23" t="s">
        <v>24</v>
      </c>
      <c r="L575" s="29">
        <v>126.392</v>
      </c>
      <c r="M575" s="29">
        <v>126.58499999999999</v>
      </c>
      <c r="N575" s="29">
        <v>6.0637251092722</v>
      </c>
      <c r="O575" s="30">
        <v>8.35</v>
      </c>
      <c r="P575" s="27" t="s">
        <v>106</v>
      </c>
      <c r="Q575" s="31">
        <v>2</v>
      </c>
      <c r="R575" s="25" t="s">
        <v>2780</v>
      </c>
      <c r="S575" s="25" t="s">
        <v>109</v>
      </c>
      <c r="T575" s="25" t="s">
        <v>3553</v>
      </c>
      <c r="U575" s="25" t="s">
        <v>128</v>
      </c>
      <c r="V575" s="23" t="s">
        <v>1224</v>
      </c>
      <c r="W575" s="23" t="s">
        <v>1225</v>
      </c>
      <c r="X575" s="23" t="s">
        <v>1219</v>
      </c>
      <c r="Y575" s="23" t="s">
        <v>1301</v>
      </c>
      <c r="Z575" s="23" t="s">
        <v>113</v>
      </c>
      <c r="AA575" s="23" t="s">
        <v>107</v>
      </c>
      <c r="AB575" s="23" t="s">
        <v>3062</v>
      </c>
      <c r="AC575" s="25">
        <v>20.460273972602739</v>
      </c>
      <c r="AD575" s="32">
        <v>2000000000</v>
      </c>
      <c r="AE575" s="33">
        <f>VLOOKUP(J575,Library!A:B,2,0)</f>
        <v>1</v>
      </c>
      <c r="AF575" s="33">
        <f>VLOOKUP(J575,Library!A:G,7,0)</f>
        <v>3</v>
      </c>
      <c r="AG575" s="28">
        <f>VLOOKUP(V575,Library!W:X,2,0)</f>
        <v>4</v>
      </c>
      <c r="AH575" s="28">
        <f>VLOOKUP(W575,Library!Y:Z,2,0)</f>
        <v>4</v>
      </c>
      <c r="AI575" s="28">
        <f>VLOOKUP(X575,Library!AA:AB,2,0)</f>
        <v>4</v>
      </c>
      <c r="AJ575" s="33">
        <f>IF(MAX(AG575,AH575,AI575)=0,VLOOKUP(I575,Library!$J:$P,7,0),MAX(AG575,AH575,AI575))</f>
        <v>4</v>
      </c>
      <c r="AK575" s="33">
        <f t="shared" si="39"/>
        <v>5</v>
      </c>
      <c r="AL575" s="33">
        <f>VLOOKUP(AA575,Library!T:U,2,0)</f>
        <v>1</v>
      </c>
      <c r="AM575" s="34">
        <f t="shared" si="40"/>
        <v>2.65</v>
      </c>
      <c r="AN575" s="33">
        <f t="shared" si="41"/>
        <v>3</v>
      </c>
      <c r="AO575" s="28" t="s">
        <v>136</v>
      </c>
      <c r="AP575" s="25" t="s">
        <v>128</v>
      </c>
      <c r="AQ575" s="28" t="s">
        <v>579</v>
      </c>
      <c r="AR575" s="28" t="s">
        <v>580</v>
      </c>
      <c r="AS575" s="28" t="s">
        <v>581</v>
      </c>
      <c r="AT575" s="23" t="s">
        <v>3553</v>
      </c>
      <c r="AU575" s="23" t="s">
        <v>35</v>
      </c>
      <c r="AV575" s="25" t="s">
        <v>128</v>
      </c>
      <c r="AW575" s="25" t="s">
        <v>128</v>
      </c>
      <c r="AX575" s="25" t="s">
        <v>128</v>
      </c>
      <c r="AY575" s="25" t="s">
        <v>128</v>
      </c>
      <c r="AZ575" s="25" t="s">
        <v>128</v>
      </c>
      <c r="BA575" s="25" t="s">
        <v>109</v>
      </c>
      <c r="BB575" s="25" t="s">
        <v>109</v>
      </c>
      <c r="BC575" s="25" t="s">
        <v>128</v>
      </c>
      <c r="BD575" s="25" t="s">
        <v>128</v>
      </c>
      <c r="BE575" s="25" t="s">
        <v>128</v>
      </c>
      <c r="BF575" s="25" t="s">
        <v>128</v>
      </c>
      <c r="BG575" s="25" t="s">
        <v>128</v>
      </c>
      <c r="BH575" s="25" t="s">
        <v>113</v>
      </c>
      <c r="BI575" s="23" t="s">
        <v>128</v>
      </c>
      <c r="BJ575" t="s">
        <v>4365</v>
      </c>
      <c r="BK575" s="23" t="s">
        <v>2059</v>
      </c>
      <c r="BL575" s="23"/>
    </row>
    <row r="576" spans="1:64" ht="15">
      <c r="A576" s="28">
        <v>873</v>
      </c>
      <c r="B576" s="23" t="s">
        <v>2060</v>
      </c>
      <c r="C576" s="28" t="s">
        <v>2223</v>
      </c>
      <c r="D576" s="23" t="s">
        <v>415</v>
      </c>
      <c r="E576" s="42">
        <v>2</v>
      </c>
      <c r="F576" s="25" t="s">
        <v>128</v>
      </c>
      <c r="G576" s="25" t="s">
        <v>128</v>
      </c>
      <c r="H576" s="25" t="s">
        <v>109</v>
      </c>
      <c r="I576" s="29" t="s">
        <v>2598</v>
      </c>
      <c r="J576" s="43" t="s">
        <v>4252</v>
      </c>
      <c r="K576" s="27" t="s">
        <v>4244</v>
      </c>
      <c r="L576" s="29">
        <v>100.492</v>
      </c>
      <c r="M576" s="29">
        <v>100.742</v>
      </c>
      <c r="N576" s="29">
        <v>2.2010373357098434</v>
      </c>
      <c r="O576" s="30">
        <v>2.4900000000000002</v>
      </c>
      <c r="P576" s="27" t="s">
        <v>106</v>
      </c>
      <c r="Q576" s="31">
        <v>2</v>
      </c>
      <c r="R576" s="25" t="s">
        <v>4394</v>
      </c>
      <c r="S576" s="25" t="s">
        <v>128</v>
      </c>
      <c r="T576" s="25" t="s">
        <v>4374</v>
      </c>
      <c r="U576" s="25" t="s">
        <v>128</v>
      </c>
      <c r="V576" s="23" t="s">
        <v>1197</v>
      </c>
      <c r="W576" s="23" t="s">
        <v>8</v>
      </c>
      <c r="X576" s="23" t="s">
        <v>1204</v>
      </c>
      <c r="Y576" s="23" t="s">
        <v>1315</v>
      </c>
      <c r="Z576" s="23" t="s">
        <v>113</v>
      </c>
      <c r="AA576" s="23" t="s">
        <v>1190</v>
      </c>
      <c r="AB576" s="23" t="s">
        <v>3064</v>
      </c>
      <c r="AC576" s="25">
        <v>2.5534246575342467</v>
      </c>
      <c r="AD576" s="32">
        <v>600000000</v>
      </c>
      <c r="AE576" s="33">
        <f>VLOOKUP(J576,Library!A:B,2,0)</f>
        <v>1</v>
      </c>
      <c r="AF576" s="33">
        <f>VLOOKUP(J576,Library!A:G,7,0)</f>
        <v>3</v>
      </c>
      <c r="AG576" s="28">
        <f>VLOOKUP(V576,Library!W:X,2,0)</f>
        <v>2</v>
      </c>
      <c r="AH576" s="28" t="str">
        <f>VLOOKUP(W576,Library!Y:Z,2,0)</f>
        <v>N/A</v>
      </c>
      <c r="AI576" s="28">
        <f>VLOOKUP(X576,Library!AA:AB,2,0)</f>
        <v>2</v>
      </c>
      <c r="AJ576" s="33">
        <f>IF(MAX(AG576,AH576,AI576)=0,VLOOKUP(I576,Library!$J:$P,7,0),MAX(AG576,AH576,AI576))</f>
        <v>2</v>
      </c>
      <c r="AK576" s="33">
        <f t="shared" si="39"/>
        <v>3</v>
      </c>
      <c r="AL576" s="33">
        <f>VLOOKUP(AA576,Library!T:U,2,0)</f>
        <v>1</v>
      </c>
      <c r="AM576" s="34">
        <f t="shared" si="40"/>
        <v>1.9500000000000002</v>
      </c>
      <c r="AN576" s="33">
        <f t="shared" si="41"/>
        <v>2</v>
      </c>
      <c r="AO576" s="28" t="s">
        <v>127</v>
      </c>
      <c r="AP576" s="25" t="s">
        <v>128</v>
      </c>
      <c r="AQ576" s="28" t="s">
        <v>413</v>
      </c>
      <c r="AR576" s="28" t="s">
        <v>414</v>
      </c>
      <c r="AS576" s="28" t="s">
        <v>415</v>
      </c>
      <c r="AT576" s="23" t="s">
        <v>113</v>
      </c>
      <c r="AU576" s="23" t="s">
        <v>114</v>
      </c>
      <c r="AV576" s="25" t="s">
        <v>128</v>
      </c>
      <c r="AW576" s="25" t="s">
        <v>128</v>
      </c>
      <c r="AX576" s="25" t="s">
        <v>128</v>
      </c>
      <c r="AY576" s="25" t="s">
        <v>128</v>
      </c>
      <c r="AZ576" s="25" t="s">
        <v>128</v>
      </c>
      <c r="BA576" s="25" t="s">
        <v>128</v>
      </c>
      <c r="BB576" s="25" t="s">
        <v>128</v>
      </c>
      <c r="BC576" s="25" t="s">
        <v>128</v>
      </c>
      <c r="BD576" s="25" t="s">
        <v>128</v>
      </c>
      <c r="BE576" s="25" t="s">
        <v>128</v>
      </c>
      <c r="BF576" s="25" t="s">
        <v>128</v>
      </c>
      <c r="BG576" s="25" t="s">
        <v>128</v>
      </c>
      <c r="BH576" s="25" t="s">
        <v>113</v>
      </c>
      <c r="BI576" s="23" t="s">
        <v>128</v>
      </c>
      <c r="BJ576" t="s">
        <v>1345</v>
      </c>
      <c r="BK576" s="23" t="s">
        <v>2060</v>
      </c>
      <c r="BL576" s="23"/>
    </row>
    <row r="577" spans="1:64" ht="15">
      <c r="A577" s="28">
        <v>874</v>
      </c>
      <c r="B577" s="23" t="s">
        <v>2061</v>
      </c>
      <c r="C577" s="28" t="s">
        <v>2224</v>
      </c>
      <c r="D577" s="23" t="s">
        <v>415</v>
      </c>
      <c r="E577" s="42">
        <v>3</v>
      </c>
      <c r="F577" s="25" t="s">
        <v>128</v>
      </c>
      <c r="G577" s="25" t="s">
        <v>128</v>
      </c>
      <c r="H577" s="25" t="s">
        <v>128</v>
      </c>
      <c r="I577" s="29" t="s">
        <v>127</v>
      </c>
      <c r="J577" s="43" t="s">
        <v>4252</v>
      </c>
      <c r="K577" s="27" t="s">
        <v>4244</v>
      </c>
      <c r="L577" s="29">
        <v>88.933000000000007</v>
      </c>
      <c r="M577" s="29">
        <v>89.122</v>
      </c>
      <c r="N577" s="29">
        <v>3.7846014971529764</v>
      </c>
      <c r="O577" s="30">
        <v>1.375</v>
      </c>
      <c r="P577" s="27" t="s">
        <v>106</v>
      </c>
      <c r="Q577" s="31">
        <v>2</v>
      </c>
      <c r="R577" s="25" t="s">
        <v>4457</v>
      </c>
      <c r="S577" s="25" t="s">
        <v>128</v>
      </c>
      <c r="T577" s="25" t="s">
        <v>4374</v>
      </c>
      <c r="U577" s="25" t="s">
        <v>128</v>
      </c>
      <c r="V577" s="23" t="s">
        <v>1197</v>
      </c>
      <c r="W577" s="23" t="s">
        <v>1256</v>
      </c>
      <c r="X577" s="23" t="s">
        <v>1204</v>
      </c>
      <c r="Y577" s="23" t="s">
        <v>1301</v>
      </c>
      <c r="Z577" s="23" t="s">
        <v>113</v>
      </c>
      <c r="AA577" s="23" t="s">
        <v>107</v>
      </c>
      <c r="AB577" s="23" t="s">
        <v>3065</v>
      </c>
      <c r="AC577" s="25">
        <v>5.0027397260273974</v>
      </c>
      <c r="AD577" s="32">
        <v>1000000000</v>
      </c>
      <c r="AE577" s="33">
        <f>VLOOKUP(J577,Library!A:B,2,0)</f>
        <v>1</v>
      </c>
      <c r="AF577" s="33">
        <f>VLOOKUP(J577,Library!A:G,7,0)</f>
        <v>3</v>
      </c>
      <c r="AG577" s="28">
        <f>VLOOKUP(V577,Library!W:X,2,0)</f>
        <v>2</v>
      </c>
      <c r="AH577" s="28">
        <f>VLOOKUP(W577,Library!Y:Z,2,0)</f>
        <v>3</v>
      </c>
      <c r="AI577" s="28">
        <f>VLOOKUP(X577,Library!AA:AB,2,0)</f>
        <v>2</v>
      </c>
      <c r="AJ577" s="33">
        <f>IF(MAX(AG577,AH577,AI577)=0,VLOOKUP(I577,Library!$J:$P,7,0),MAX(AG577,AH577,AI577))</f>
        <v>3</v>
      </c>
      <c r="AK577" s="33">
        <f t="shared" si="39"/>
        <v>4</v>
      </c>
      <c r="AL577" s="33">
        <f>VLOOKUP(AA577,Library!T:U,2,0)</f>
        <v>1</v>
      </c>
      <c r="AM577" s="34">
        <f t="shared" si="40"/>
        <v>2.2999999999999998</v>
      </c>
      <c r="AN577" s="33">
        <f t="shared" si="41"/>
        <v>3</v>
      </c>
      <c r="AO577" s="28" t="s">
        <v>412</v>
      </c>
      <c r="AP577" s="25" t="s">
        <v>128</v>
      </c>
      <c r="AQ577" s="28" t="s">
        <v>413</v>
      </c>
      <c r="AR577" s="28" t="s">
        <v>414</v>
      </c>
      <c r="AS577" s="28" t="s">
        <v>415</v>
      </c>
      <c r="AT577" s="23" t="s">
        <v>113</v>
      </c>
      <c r="AU577" s="23" t="s">
        <v>114</v>
      </c>
      <c r="AV577" s="25" t="s">
        <v>128</v>
      </c>
      <c r="AW577" s="25" t="s">
        <v>128</v>
      </c>
      <c r="AX577" s="25" t="s">
        <v>128</v>
      </c>
      <c r="AY577" s="25" t="s">
        <v>128</v>
      </c>
      <c r="AZ577" s="25" t="s">
        <v>128</v>
      </c>
      <c r="BA577" s="25" t="s">
        <v>128</v>
      </c>
      <c r="BB577" s="25" t="s">
        <v>128</v>
      </c>
      <c r="BC577" s="25" t="s">
        <v>128</v>
      </c>
      <c r="BD577" s="25" t="s">
        <v>128</v>
      </c>
      <c r="BE577" s="25" t="s">
        <v>128</v>
      </c>
      <c r="BF577" s="25" t="s">
        <v>128</v>
      </c>
      <c r="BG577" s="25" t="s">
        <v>128</v>
      </c>
      <c r="BH577" s="25" t="s">
        <v>113</v>
      </c>
      <c r="BI577" s="23" t="s">
        <v>128</v>
      </c>
      <c r="BJ577" t="s">
        <v>1345</v>
      </c>
      <c r="BK577" s="23" t="s">
        <v>2061</v>
      </c>
      <c r="BL577" s="23"/>
    </row>
    <row r="578" spans="1:64" ht="15">
      <c r="A578" s="28">
        <v>875</v>
      </c>
      <c r="B578" s="23" t="s">
        <v>2062</v>
      </c>
      <c r="C578" s="28" t="s">
        <v>2225</v>
      </c>
      <c r="D578" s="23" t="s">
        <v>415</v>
      </c>
      <c r="E578" s="42">
        <v>3</v>
      </c>
      <c r="F578" s="25" t="s">
        <v>128</v>
      </c>
      <c r="G578" s="25" t="s">
        <v>128</v>
      </c>
      <c r="H578" s="25" t="s">
        <v>128</v>
      </c>
      <c r="I578" s="29" t="s">
        <v>127</v>
      </c>
      <c r="J578" s="43" t="s">
        <v>4252</v>
      </c>
      <c r="K578" s="27" t="s">
        <v>4244</v>
      </c>
      <c r="L578" s="29">
        <v>64.004000000000005</v>
      </c>
      <c r="M578" s="29">
        <v>64.355000000000004</v>
      </c>
      <c r="N578" s="29">
        <v>4.8515309733733734</v>
      </c>
      <c r="O578" s="30">
        <v>2.375</v>
      </c>
      <c r="P578" s="27" t="s">
        <v>106</v>
      </c>
      <c r="Q578" s="31">
        <v>2</v>
      </c>
      <c r="R578" s="25" t="s">
        <v>4457</v>
      </c>
      <c r="S578" s="25" t="s">
        <v>128</v>
      </c>
      <c r="T578" s="25" t="s">
        <v>4374</v>
      </c>
      <c r="U578" s="25" t="s">
        <v>128</v>
      </c>
      <c r="V578" s="23" t="s">
        <v>1197</v>
      </c>
      <c r="W578" s="23" t="s">
        <v>1256</v>
      </c>
      <c r="X578" s="23" t="s">
        <v>1204</v>
      </c>
      <c r="Y578" s="23" t="s">
        <v>1301</v>
      </c>
      <c r="Z578" s="23" t="s">
        <v>113</v>
      </c>
      <c r="AA578" s="23" t="s">
        <v>107</v>
      </c>
      <c r="AB578" s="23" t="s">
        <v>3066</v>
      </c>
      <c r="AC578" s="25">
        <v>25.016438356164382</v>
      </c>
      <c r="AD578" s="32">
        <v>500000000</v>
      </c>
      <c r="AE578" s="33">
        <f>VLOOKUP(J578,Library!A:B,2,0)</f>
        <v>1</v>
      </c>
      <c r="AF578" s="33">
        <f>VLOOKUP(J578,Library!A:G,7,0)</f>
        <v>3</v>
      </c>
      <c r="AG578" s="28">
        <f>VLOOKUP(V578,Library!W:X,2,0)</f>
        <v>2</v>
      </c>
      <c r="AH578" s="28">
        <f>VLOOKUP(W578,Library!Y:Z,2,0)</f>
        <v>3</v>
      </c>
      <c r="AI578" s="28">
        <f>VLOOKUP(X578,Library!AA:AB,2,0)</f>
        <v>2</v>
      </c>
      <c r="AJ578" s="33">
        <f>IF(MAX(AG578,AH578,AI578)=0,VLOOKUP(I578,Library!$J:$P,7,0),MAX(AG578,AH578,AI578))</f>
        <v>3</v>
      </c>
      <c r="AK578" s="33">
        <f t="shared" si="39"/>
        <v>5</v>
      </c>
      <c r="AL578" s="33">
        <f>VLOOKUP(AA578,Library!T:U,2,0)</f>
        <v>1</v>
      </c>
      <c r="AM578" s="34">
        <f t="shared" si="40"/>
        <v>2.4</v>
      </c>
      <c r="AN578" s="33">
        <f t="shared" si="41"/>
        <v>3</v>
      </c>
      <c r="AO578" s="28" t="s">
        <v>412</v>
      </c>
      <c r="AP578" s="25" t="s">
        <v>128</v>
      </c>
      <c r="AQ578" s="28" t="s">
        <v>413</v>
      </c>
      <c r="AR578" s="28" t="s">
        <v>414</v>
      </c>
      <c r="AS578" s="28" t="s">
        <v>415</v>
      </c>
      <c r="AT578" s="23" t="s">
        <v>113</v>
      </c>
      <c r="AU578" s="23" t="s">
        <v>114</v>
      </c>
      <c r="AV578" s="25" t="s">
        <v>128</v>
      </c>
      <c r="AW578" s="25" t="s">
        <v>128</v>
      </c>
      <c r="AX578" s="25" t="s">
        <v>128</v>
      </c>
      <c r="AY578" s="25" t="s">
        <v>128</v>
      </c>
      <c r="AZ578" s="25" t="s">
        <v>128</v>
      </c>
      <c r="BA578" s="25" t="s">
        <v>128</v>
      </c>
      <c r="BB578" s="25" t="s">
        <v>128</v>
      </c>
      <c r="BC578" s="25" t="s">
        <v>128</v>
      </c>
      <c r="BD578" s="25" t="s">
        <v>128</v>
      </c>
      <c r="BE578" s="25" t="s">
        <v>128</v>
      </c>
      <c r="BF578" s="25" t="s">
        <v>128</v>
      </c>
      <c r="BG578" s="25" t="s">
        <v>128</v>
      </c>
      <c r="BH578" s="25" t="s">
        <v>113</v>
      </c>
      <c r="BI578" s="23" t="s">
        <v>128</v>
      </c>
      <c r="BJ578" t="s">
        <v>1345</v>
      </c>
      <c r="BK578" s="23" t="s">
        <v>2062</v>
      </c>
      <c r="BL578" s="23"/>
    </row>
    <row r="579" spans="1:64" ht="15">
      <c r="A579" s="28">
        <v>876</v>
      </c>
      <c r="B579" s="23" t="s">
        <v>2063</v>
      </c>
      <c r="C579" s="28" t="s">
        <v>2226</v>
      </c>
      <c r="D579" s="23" t="s">
        <v>2187</v>
      </c>
      <c r="E579" s="42">
        <v>4</v>
      </c>
      <c r="F579" s="25" t="s">
        <v>128</v>
      </c>
      <c r="G579" s="25" t="s">
        <v>128</v>
      </c>
      <c r="H579" s="25" t="s">
        <v>128</v>
      </c>
      <c r="I579" s="29" t="s">
        <v>2599</v>
      </c>
      <c r="J579" s="43" t="s">
        <v>15</v>
      </c>
      <c r="K579" s="23" t="s">
        <v>20</v>
      </c>
      <c r="L579" s="29">
        <v>100.36499999999999</v>
      </c>
      <c r="M579" s="29">
        <v>100.40900000000001</v>
      </c>
      <c r="N579" s="29">
        <v>4.3994913310063302</v>
      </c>
      <c r="O579" s="30">
        <v>4.75</v>
      </c>
      <c r="P579" s="27" t="s">
        <v>106</v>
      </c>
      <c r="Q579" s="31">
        <v>2</v>
      </c>
      <c r="R579" s="25" t="s">
        <v>2808</v>
      </c>
      <c r="S579" s="25" t="s">
        <v>128</v>
      </c>
      <c r="T579" s="25" t="s">
        <v>4374</v>
      </c>
      <c r="U579" s="25" t="s">
        <v>128</v>
      </c>
      <c r="V579" s="23" t="s">
        <v>8</v>
      </c>
      <c r="W579" s="23" t="s">
        <v>1233</v>
      </c>
      <c r="X579" s="23" t="s">
        <v>1224</v>
      </c>
      <c r="Y579" s="23" t="s">
        <v>1301</v>
      </c>
      <c r="Z579" s="23" t="s">
        <v>1276</v>
      </c>
      <c r="AA579" s="23" t="s">
        <v>107</v>
      </c>
      <c r="AB579" s="23" t="s">
        <v>3067</v>
      </c>
      <c r="AC579" s="25">
        <v>1.2301369863013698</v>
      </c>
      <c r="AD579" s="32">
        <v>850000000</v>
      </c>
      <c r="AE579" s="33">
        <f>VLOOKUP(J579,Library!A:B,2,0)</f>
        <v>3</v>
      </c>
      <c r="AF579" s="33">
        <f>VLOOKUP(J579,Library!A:G,7,0)</f>
        <v>3</v>
      </c>
      <c r="AG579" s="28" t="str">
        <f>VLOOKUP(V579,Library!W:X,2,0)</f>
        <v>N/A</v>
      </c>
      <c r="AH579" s="28">
        <f>VLOOKUP(W579,Library!Y:Z,2,0)</f>
        <v>5</v>
      </c>
      <c r="AI579" s="28">
        <f>VLOOKUP(X579,Library!AA:AB,2,0)</f>
        <v>4</v>
      </c>
      <c r="AJ579" s="33">
        <f>IF(MAX(AG579,AH579,AI579)=0,VLOOKUP(I579,Library!$J:$P,7,0),MAX(AG579,AH579,AI579))</f>
        <v>5</v>
      </c>
      <c r="AK579" s="33">
        <f t="shared" si="39"/>
        <v>3</v>
      </c>
      <c r="AL579" s="33">
        <f>VLOOKUP(AA579,Library!T:U,2,0)</f>
        <v>1</v>
      </c>
      <c r="AM579" s="34">
        <f t="shared" si="40"/>
        <v>3.3999999999999995</v>
      </c>
      <c r="AN579" s="33">
        <f t="shared" si="41"/>
        <v>4</v>
      </c>
      <c r="AO579" s="28" t="s">
        <v>127</v>
      </c>
      <c r="AP579" s="25" t="s">
        <v>128</v>
      </c>
      <c r="AQ579" s="28" t="s">
        <v>110</v>
      </c>
      <c r="AR579" s="28" t="s">
        <v>3228</v>
      </c>
      <c r="AS579" s="28" t="s">
        <v>2168</v>
      </c>
      <c r="AT579" s="23" t="s">
        <v>113</v>
      </c>
      <c r="AU579" s="23" t="s">
        <v>114</v>
      </c>
      <c r="AV579" s="25" t="s">
        <v>128</v>
      </c>
      <c r="AW579" s="25" t="s">
        <v>128</v>
      </c>
      <c r="AX579" s="25" t="s">
        <v>128</v>
      </c>
      <c r="AY579" s="25" t="s">
        <v>128</v>
      </c>
      <c r="AZ579" s="25" t="s">
        <v>128</v>
      </c>
      <c r="BA579" s="25" t="s">
        <v>128</v>
      </c>
      <c r="BB579" s="25" t="s">
        <v>128</v>
      </c>
      <c r="BC579" s="25" t="s">
        <v>128</v>
      </c>
      <c r="BD579" s="25" t="s">
        <v>128</v>
      </c>
      <c r="BE579" s="25" t="s">
        <v>128</v>
      </c>
      <c r="BF579" s="25" t="s">
        <v>128</v>
      </c>
      <c r="BG579" s="25" t="s">
        <v>128</v>
      </c>
      <c r="BH579" s="25" t="s">
        <v>3629</v>
      </c>
      <c r="BI579" s="23" t="s">
        <v>128</v>
      </c>
      <c r="BJ579" t="s">
        <v>1277</v>
      </c>
      <c r="BK579" s="23" t="s">
        <v>2063</v>
      </c>
      <c r="BL579" s="23"/>
    </row>
    <row r="580" spans="1:64" ht="15">
      <c r="A580" s="28">
        <v>877</v>
      </c>
      <c r="B580" s="23" t="s">
        <v>2064</v>
      </c>
      <c r="C580" s="28" t="s">
        <v>2227</v>
      </c>
      <c r="D580" s="23" t="s">
        <v>2187</v>
      </c>
      <c r="E580" s="42">
        <v>4</v>
      </c>
      <c r="F580" s="25" t="s">
        <v>109</v>
      </c>
      <c r="G580" s="25" t="s">
        <v>128</v>
      </c>
      <c r="H580" s="25" t="s">
        <v>128</v>
      </c>
      <c r="I580" s="29" t="s">
        <v>2600</v>
      </c>
      <c r="J580" s="43" t="s">
        <v>3637</v>
      </c>
      <c r="K580" s="23" t="s">
        <v>20</v>
      </c>
      <c r="L580" s="29">
        <v>95.162999999999997</v>
      </c>
      <c r="M580" s="29">
        <v>95.245000000000005</v>
      </c>
      <c r="N580" s="29">
        <v>4.6752117179337915</v>
      </c>
      <c r="O580" s="30">
        <v>3.375</v>
      </c>
      <c r="P580" s="27" t="s">
        <v>106</v>
      </c>
      <c r="Q580" s="31">
        <v>2</v>
      </c>
      <c r="R580" s="25" t="s">
        <v>4388</v>
      </c>
      <c r="S580" s="25" t="s">
        <v>109</v>
      </c>
      <c r="T580" s="25" t="s">
        <v>3554</v>
      </c>
      <c r="U580" s="25" t="s">
        <v>128</v>
      </c>
      <c r="V580" s="23" t="s">
        <v>8</v>
      </c>
      <c r="W580" s="23" t="s">
        <v>1233</v>
      </c>
      <c r="X580" s="23" t="s">
        <v>1224</v>
      </c>
      <c r="Y580" s="23" t="s">
        <v>1301</v>
      </c>
      <c r="Z580" s="23" t="s">
        <v>1276</v>
      </c>
      <c r="AA580" s="23" t="s">
        <v>107</v>
      </c>
      <c r="AB580" s="23" t="s">
        <v>3068</v>
      </c>
      <c r="AC580" s="25">
        <v>4.0630136986301366</v>
      </c>
      <c r="AD580" s="32">
        <v>700000000</v>
      </c>
      <c r="AE580" s="33">
        <f>VLOOKUP(J580,Library!A:B,2,0)</f>
        <v>3</v>
      </c>
      <c r="AF580" s="33">
        <f>VLOOKUP(J580,Library!A:G,7,0)</f>
        <v>3</v>
      </c>
      <c r="AG580" s="28" t="str">
        <f>VLOOKUP(V580,Library!W:X,2,0)</f>
        <v>N/A</v>
      </c>
      <c r="AH580" s="28">
        <f>VLOOKUP(W580,Library!Y:Z,2,0)</f>
        <v>5</v>
      </c>
      <c r="AI580" s="28">
        <f>VLOOKUP(X580,Library!AA:AB,2,0)</f>
        <v>4</v>
      </c>
      <c r="AJ580" s="33">
        <f>IF(MAX(AG580,AH580,AI580)=0,VLOOKUP(I580,Library!$J:$P,7,0),MAX(AG580,AH580,AI580))</f>
        <v>5</v>
      </c>
      <c r="AK580" s="33">
        <f t="shared" si="39"/>
        <v>3</v>
      </c>
      <c r="AL580" s="33">
        <f>VLOOKUP(AA580,Library!T:U,2,0)</f>
        <v>1</v>
      </c>
      <c r="AM580" s="34">
        <f t="shared" si="40"/>
        <v>3.3999999999999995</v>
      </c>
      <c r="AN580" s="33">
        <f t="shared" si="41"/>
        <v>4</v>
      </c>
      <c r="AO580" s="28" t="s">
        <v>127</v>
      </c>
      <c r="AP580" s="25" t="s">
        <v>128</v>
      </c>
      <c r="AQ580" s="28" t="s">
        <v>110</v>
      </c>
      <c r="AR580" s="28" t="s">
        <v>3228</v>
      </c>
      <c r="AS580" s="28" t="s">
        <v>2168</v>
      </c>
      <c r="AT580" s="23" t="s">
        <v>3554</v>
      </c>
      <c r="AU580" s="23" t="s">
        <v>35</v>
      </c>
      <c r="AV580" s="25" t="s">
        <v>128</v>
      </c>
      <c r="AW580" s="25" t="s">
        <v>128</v>
      </c>
      <c r="AX580" s="25" t="s">
        <v>128</v>
      </c>
      <c r="AY580" s="25" t="s">
        <v>128</v>
      </c>
      <c r="AZ580" s="25" t="s">
        <v>128</v>
      </c>
      <c r="BA580" s="25" t="s">
        <v>128</v>
      </c>
      <c r="BB580" s="25" t="s">
        <v>128</v>
      </c>
      <c r="BC580" s="25" t="s">
        <v>128</v>
      </c>
      <c r="BD580" s="25" t="s">
        <v>128</v>
      </c>
      <c r="BE580" s="25" t="s">
        <v>128</v>
      </c>
      <c r="BF580" s="25" t="s">
        <v>128</v>
      </c>
      <c r="BG580" s="25" t="s">
        <v>128</v>
      </c>
      <c r="BH580" s="25" t="s">
        <v>113</v>
      </c>
      <c r="BI580" s="23" t="s">
        <v>128</v>
      </c>
      <c r="BJ580" t="s">
        <v>1277</v>
      </c>
      <c r="BK580" s="23" t="s">
        <v>2064</v>
      </c>
      <c r="BL580" s="23"/>
    </row>
    <row r="581" spans="1:64" ht="15">
      <c r="A581" s="28">
        <v>878</v>
      </c>
      <c r="B581" s="23" t="s">
        <v>2065</v>
      </c>
      <c r="C581" s="28" t="s">
        <v>2228</v>
      </c>
      <c r="D581" s="23" t="s">
        <v>2187</v>
      </c>
      <c r="E581" s="42">
        <v>4</v>
      </c>
      <c r="F581" s="25" t="s">
        <v>128</v>
      </c>
      <c r="G581" s="25" t="s">
        <v>128</v>
      </c>
      <c r="H581" s="25" t="s">
        <v>128</v>
      </c>
      <c r="I581" s="29" t="s">
        <v>2599</v>
      </c>
      <c r="J581" s="43" t="s">
        <v>15</v>
      </c>
      <c r="K581" s="23" t="s">
        <v>20</v>
      </c>
      <c r="L581" s="29">
        <v>97.605000000000004</v>
      </c>
      <c r="M581" s="29">
        <v>98.906000000000006</v>
      </c>
      <c r="N581" s="29">
        <v>5.5878775531267069</v>
      </c>
      <c r="O581" s="30">
        <v>5.5</v>
      </c>
      <c r="P581" s="27" t="s">
        <v>106</v>
      </c>
      <c r="Q581" s="31">
        <v>2</v>
      </c>
      <c r="R581" s="25" t="s">
        <v>2808</v>
      </c>
      <c r="S581" s="25" t="s">
        <v>128</v>
      </c>
      <c r="T581" s="25" t="s">
        <v>4374</v>
      </c>
      <c r="U581" s="25" t="s">
        <v>128</v>
      </c>
      <c r="V581" s="23" t="s">
        <v>8</v>
      </c>
      <c r="W581" s="23" t="s">
        <v>1233</v>
      </c>
      <c r="X581" s="23" t="s">
        <v>1224</v>
      </c>
      <c r="Y581" s="23" t="s">
        <v>1301</v>
      </c>
      <c r="Z581" s="23" t="s">
        <v>1276</v>
      </c>
      <c r="AA581" s="23" t="s">
        <v>107</v>
      </c>
      <c r="AB581" s="23" t="s">
        <v>3069</v>
      </c>
      <c r="AC581" s="25">
        <v>21.243835616438357</v>
      </c>
      <c r="AD581" s="32">
        <v>200000000</v>
      </c>
      <c r="AE581" s="33">
        <f>VLOOKUP(J581,Library!A:B,2,0)</f>
        <v>3</v>
      </c>
      <c r="AF581" s="33">
        <f>VLOOKUP(J581,Library!A:G,7,0)</f>
        <v>3</v>
      </c>
      <c r="AG581" s="28" t="str">
        <f>VLOOKUP(V581,Library!W:X,2,0)</f>
        <v>N/A</v>
      </c>
      <c r="AH581" s="28">
        <f>VLOOKUP(W581,Library!Y:Z,2,0)</f>
        <v>5</v>
      </c>
      <c r="AI581" s="28">
        <f>VLOOKUP(X581,Library!AA:AB,2,0)</f>
        <v>4</v>
      </c>
      <c r="AJ581" s="33">
        <f>IF(MAX(AG581,AH581,AI581)=0,VLOOKUP(I581,Library!$J:$P,7,0),MAX(AG581,AH581,AI581))</f>
        <v>5</v>
      </c>
      <c r="AK581" s="33">
        <f t="shared" si="39"/>
        <v>5</v>
      </c>
      <c r="AL581" s="33">
        <f>VLOOKUP(AA581,Library!T:U,2,0)</f>
        <v>1</v>
      </c>
      <c r="AM581" s="34">
        <f t="shared" si="40"/>
        <v>3.5999999999999996</v>
      </c>
      <c r="AN581" s="33">
        <f t="shared" si="41"/>
        <v>4</v>
      </c>
      <c r="AO581" s="28" t="s">
        <v>127</v>
      </c>
      <c r="AP581" s="25" t="s">
        <v>128</v>
      </c>
      <c r="AQ581" s="28" t="s">
        <v>110</v>
      </c>
      <c r="AR581" s="28" t="s">
        <v>3228</v>
      </c>
      <c r="AS581" s="28" t="s">
        <v>2168</v>
      </c>
      <c r="AT581" s="23" t="s">
        <v>113</v>
      </c>
      <c r="AU581" s="23" t="s">
        <v>114</v>
      </c>
      <c r="AV581" s="25" t="s">
        <v>128</v>
      </c>
      <c r="AW581" s="25" t="s">
        <v>128</v>
      </c>
      <c r="AX581" s="25" t="s">
        <v>128</v>
      </c>
      <c r="AY581" s="25" t="s">
        <v>128</v>
      </c>
      <c r="AZ581" s="25" t="s">
        <v>128</v>
      </c>
      <c r="BA581" s="25" t="s">
        <v>128</v>
      </c>
      <c r="BB581" s="25" t="s">
        <v>128</v>
      </c>
      <c r="BC581" s="25" t="s">
        <v>128</v>
      </c>
      <c r="BD581" s="25" t="s">
        <v>128</v>
      </c>
      <c r="BE581" s="25" t="s">
        <v>128</v>
      </c>
      <c r="BF581" s="25" t="s">
        <v>128</v>
      </c>
      <c r="BG581" s="25" t="s">
        <v>128</v>
      </c>
      <c r="BH581" s="25" t="s">
        <v>3629</v>
      </c>
      <c r="BI581" s="23" t="s">
        <v>128</v>
      </c>
      <c r="BJ581" t="s">
        <v>1277</v>
      </c>
      <c r="BK581" s="23" t="s">
        <v>2065</v>
      </c>
      <c r="BL581" s="23"/>
    </row>
    <row r="582" spans="1:64" ht="15">
      <c r="A582" s="28">
        <v>883</v>
      </c>
      <c r="B582" s="23" t="s">
        <v>2066</v>
      </c>
      <c r="C582" s="28" t="s">
        <v>2229</v>
      </c>
      <c r="D582" s="23" t="s">
        <v>671</v>
      </c>
      <c r="E582" s="42">
        <v>3</v>
      </c>
      <c r="F582" s="25" t="s">
        <v>109</v>
      </c>
      <c r="G582" s="25" t="s">
        <v>109</v>
      </c>
      <c r="H582" s="25" t="s">
        <v>128</v>
      </c>
      <c r="I582" s="29" t="s">
        <v>667</v>
      </c>
      <c r="J582" s="43" t="s">
        <v>1905</v>
      </c>
      <c r="K582" s="23" t="s">
        <v>25</v>
      </c>
      <c r="L582" s="29">
        <v>100.02800000000001</v>
      </c>
      <c r="M582" s="29">
        <v>100.05500000000001</v>
      </c>
      <c r="N582" s="29">
        <v>4.6902832374474235</v>
      </c>
      <c r="O582" s="30">
        <v>4.0410000000000004</v>
      </c>
      <c r="P582" s="27" t="s">
        <v>106</v>
      </c>
      <c r="Q582" s="31">
        <v>2</v>
      </c>
      <c r="R582" s="25" t="s">
        <v>4458</v>
      </c>
      <c r="S582" s="25" t="s">
        <v>109</v>
      </c>
      <c r="T582" s="25" t="s">
        <v>3555</v>
      </c>
      <c r="U582" s="25" t="s">
        <v>128</v>
      </c>
      <c r="V582" s="23" t="s">
        <v>1215</v>
      </c>
      <c r="W582" s="23" t="s">
        <v>1216</v>
      </c>
      <c r="X582" s="23" t="s">
        <v>1209</v>
      </c>
      <c r="Y582" s="23" t="s">
        <v>1301</v>
      </c>
      <c r="Z582" s="23" t="s">
        <v>113</v>
      </c>
      <c r="AA582" s="23" t="s">
        <v>107</v>
      </c>
      <c r="AB582" s="23" t="s">
        <v>3070</v>
      </c>
      <c r="AC582" s="25">
        <v>2.1095890410958904</v>
      </c>
      <c r="AD582" s="32">
        <v>2500000000</v>
      </c>
      <c r="AE582" s="33">
        <f>VLOOKUP(J582,Library!A:B,2,0)</f>
        <v>3</v>
      </c>
      <c r="AF582" s="33">
        <f>VLOOKUP(J582,Library!A:G,7,0)</f>
        <v>3</v>
      </c>
      <c r="AG582" s="28">
        <f>VLOOKUP(V582,Library!W:X,2,0)</f>
        <v>3</v>
      </c>
      <c r="AH582" s="28">
        <f>VLOOKUP(W582,Library!Y:Z,2,0)</f>
        <v>3</v>
      </c>
      <c r="AI582" s="28">
        <f>VLOOKUP(X582,Library!AA:AB,2,0)</f>
        <v>3</v>
      </c>
      <c r="AJ582" s="33">
        <f>IF(MAX(AG582,AH582,AI582)=0,VLOOKUP(I582,Library!$J:$P,7,0),MAX(AG582,AH582,AI582))</f>
        <v>3</v>
      </c>
      <c r="AK582" s="33">
        <f t="shared" si="39"/>
        <v>3</v>
      </c>
      <c r="AL582" s="33">
        <f>VLOOKUP(AA582,Library!T:U,2,0)</f>
        <v>1</v>
      </c>
      <c r="AM582" s="34">
        <f t="shared" si="40"/>
        <v>2.8999999999999995</v>
      </c>
      <c r="AN582" s="33">
        <f t="shared" si="41"/>
        <v>3</v>
      </c>
      <c r="AO582" s="28" t="s">
        <v>294</v>
      </c>
      <c r="AP582" s="25" t="s">
        <v>128</v>
      </c>
      <c r="AQ582" s="28" t="s">
        <v>669</v>
      </c>
      <c r="AR582" s="28" t="s">
        <v>670</v>
      </c>
      <c r="AS582" s="28" t="s">
        <v>2036</v>
      </c>
      <c r="AT582" s="23" t="s">
        <v>3555</v>
      </c>
      <c r="AU582" s="23" t="s">
        <v>35</v>
      </c>
      <c r="AV582" s="25" t="s">
        <v>128</v>
      </c>
      <c r="AW582" s="25" t="s">
        <v>128</v>
      </c>
      <c r="AX582" s="25" t="s">
        <v>128</v>
      </c>
      <c r="AY582" s="25" t="s">
        <v>128</v>
      </c>
      <c r="AZ582" s="25" t="s">
        <v>128</v>
      </c>
      <c r="BA582" s="25" t="s">
        <v>128</v>
      </c>
      <c r="BB582" s="25" t="s">
        <v>128</v>
      </c>
      <c r="BC582" s="25" t="s">
        <v>128</v>
      </c>
      <c r="BD582" s="25" t="s">
        <v>128</v>
      </c>
      <c r="BE582" s="25" t="s">
        <v>128</v>
      </c>
      <c r="BF582" s="25" t="s">
        <v>109</v>
      </c>
      <c r="BG582" s="25" t="s">
        <v>128</v>
      </c>
      <c r="BH582" s="25" t="s">
        <v>113</v>
      </c>
      <c r="BI582" s="23" t="s">
        <v>128</v>
      </c>
      <c r="BJ582" t="s">
        <v>1277</v>
      </c>
      <c r="BK582" s="23" t="s">
        <v>2066</v>
      </c>
      <c r="BL582" s="23"/>
    </row>
    <row r="583" spans="1:64" ht="15">
      <c r="A583" s="28">
        <v>884</v>
      </c>
      <c r="B583" s="23" t="s">
        <v>2067</v>
      </c>
      <c r="C583" s="28" t="s">
        <v>2230</v>
      </c>
      <c r="D583" s="23" t="s">
        <v>671</v>
      </c>
      <c r="E583" s="42">
        <v>5</v>
      </c>
      <c r="F583" s="25" t="s">
        <v>109</v>
      </c>
      <c r="G583" s="25" t="s">
        <v>109</v>
      </c>
      <c r="H583" s="25" t="s">
        <v>128</v>
      </c>
      <c r="I583" s="29" t="s">
        <v>667</v>
      </c>
      <c r="J583" s="43" t="s">
        <v>18</v>
      </c>
      <c r="K583" s="23" t="s">
        <v>25</v>
      </c>
      <c r="L583" s="29">
        <v>100.24299999999999</v>
      </c>
      <c r="M583" s="29">
        <v>100.80500000000001</v>
      </c>
      <c r="N583" s="29">
        <v>2.7603164042519719</v>
      </c>
      <c r="O583" s="30">
        <v>3.125</v>
      </c>
      <c r="P583" s="27" t="s">
        <v>106</v>
      </c>
      <c r="Q583" s="31">
        <v>1</v>
      </c>
      <c r="R583" s="25" t="s">
        <v>4459</v>
      </c>
      <c r="S583" s="25" t="s">
        <v>128</v>
      </c>
      <c r="T583" s="25" t="s">
        <v>4374</v>
      </c>
      <c r="U583" s="25" t="s">
        <v>128</v>
      </c>
      <c r="V583" s="23" t="s">
        <v>1219</v>
      </c>
      <c r="W583" s="23" t="s">
        <v>1220</v>
      </c>
      <c r="X583" s="23" t="s">
        <v>1215</v>
      </c>
      <c r="Y583" s="23" t="s">
        <v>1327</v>
      </c>
      <c r="Z583" s="23" t="s">
        <v>113</v>
      </c>
      <c r="AA583" s="23" t="s">
        <v>1199</v>
      </c>
      <c r="AB583" s="23" t="s">
        <v>3049</v>
      </c>
      <c r="AC583" s="25">
        <v>2.3452054794520549</v>
      </c>
      <c r="AD583" s="32">
        <v>1000000000</v>
      </c>
      <c r="AE583" s="33">
        <f>VLOOKUP(J583,Library!A:B,2,0)</f>
        <v>5</v>
      </c>
      <c r="AF583" s="33">
        <f>VLOOKUP(J583,Library!A:G,7,0)</f>
        <v>3</v>
      </c>
      <c r="AG583" s="28">
        <f>VLOOKUP(V583,Library!W:X,2,0)</f>
        <v>4</v>
      </c>
      <c r="AH583" s="28">
        <f>VLOOKUP(W583,Library!Y:Z,2,0)</f>
        <v>4</v>
      </c>
      <c r="AI583" s="28">
        <f>VLOOKUP(X583,Library!AA:AB,2,0)</f>
        <v>3</v>
      </c>
      <c r="AJ583" s="33">
        <f>IF(MAX(AG583,AH583,AI583)=0,VLOOKUP(I583,Library!$J:$P,7,0),MAX(AG583,AH583,AI583))</f>
        <v>4</v>
      </c>
      <c r="AK583" s="33">
        <f t="shared" si="39"/>
        <v>3</v>
      </c>
      <c r="AL583" s="33">
        <f>VLOOKUP(AA583,Library!T:U,2,0)</f>
        <v>1</v>
      </c>
      <c r="AM583" s="34">
        <f t="shared" si="40"/>
        <v>3.8499999999999996</v>
      </c>
      <c r="AN583" s="33">
        <f t="shared" si="41"/>
        <v>5</v>
      </c>
      <c r="AO583" s="28" t="s">
        <v>412</v>
      </c>
      <c r="AP583" s="25" t="s">
        <v>128</v>
      </c>
      <c r="AQ583" s="28" t="s">
        <v>669</v>
      </c>
      <c r="AR583" s="28" t="s">
        <v>670</v>
      </c>
      <c r="AS583" s="28" t="s">
        <v>2036</v>
      </c>
      <c r="AT583" s="23" t="s">
        <v>113</v>
      </c>
      <c r="AU583" s="23" t="s">
        <v>114</v>
      </c>
      <c r="AV583" s="25" t="s">
        <v>128</v>
      </c>
      <c r="AW583" s="25" t="s">
        <v>109</v>
      </c>
      <c r="AX583" s="25" t="s">
        <v>128</v>
      </c>
      <c r="AY583" s="25" t="s">
        <v>128</v>
      </c>
      <c r="AZ583" s="25" t="s">
        <v>128</v>
      </c>
      <c r="BA583" s="25" t="s">
        <v>128</v>
      </c>
      <c r="BB583" s="25" t="s">
        <v>128</v>
      </c>
      <c r="BC583" s="25" t="s">
        <v>128</v>
      </c>
      <c r="BD583" s="25" t="s">
        <v>128</v>
      </c>
      <c r="BE583" s="25" t="s">
        <v>109</v>
      </c>
      <c r="BF583" s="25" t="s">
        <v>109</v>
      </c>
      <c r="BG583" s="25" t="s">
        <v>128</v>
      </c>
      <c r="BH583" s="25" t="s">
        <v>113</v>
      </c>
      <c r="BI583" s="23" t="s">
        <v>128</v>
      </c>
      <c r="BJ583" t="s">
        <v>1277</v>
      </c>
      <c r="BK583" s="23" t="s">
        <v>2067</v>
      </c>
      <c r="BL583" s="23"/>
    </row>
    <row r="584" spans="1:64" ht="15">
      <c r="A584" s="28">
        <v>885</v>
      </c>
      <c r="B584" s="23" t="s">
        <v>2068</v>
      </c>
      <c r="C584" s="28" t="s">
        <v>2231</v>
      </c>
      <c r="D584" s="23" t="s">
        <v>671</v>
      </c>
      <c r="E584" s="42">
        <v>5</v>
      </c>
      <c r="F584" s="25" t="s">
        <v>109</v>
      </c>
      <c r="G584" s="25" t="s">
        <v>109</v>
      </c>
      <c r="H584" s="25" t="s">
        <v>128</v>
      </c>
      <c r="I584" s="29" t="s">
        <v>667</v>
      </c>
      <c r="J584" s="43" t="s">
        <v>18</v>
      </c>
      <c r="K584" s="23" t="s">
        <v>25</v>
      </c>
      <c r="L584" s="29">
        <v>105.789</v>
      </c>
      <c r="M584" s="29">
        <v>106.015</v>
      </c>
      <c r="N584" s="29">
        <v>4.9080271901180961</v>
      </c>
      <c r="O584" s="30">
        <v>6.3639999999999999</v>
      </c>
      <c r="P584" s="27" t="s">
        <v>106</v>
      </c>
      <c r="Q584" s="31">
        <v>1</v>
      </c>
      <c r="R584" s="25" t="s">
        <v>3455</v>
      </c>
      <c r="S584" s="25" t="s">
        <v>109</v>
      </c>
      <c r="T584" s="25" t="s">
        <v>3556</v>
      </c>
      <c r="U584" s="25" t="s">
        <v>128</v>
      </c>
      <c r="V584" s="23" t="s">
        <v>1219</v>
      </c>
      <c r="W584" s="23" t="s">
        <v>1220</v>
      </c>
      <c r="X584" s="23" t="s">
        <v>1215</v>
      </c>
      <c r="Y584" s="23" t="s">
        <v>1327</v>
      </c>
      <c r="Z584" s="23" t="s">
        <v>113</v>
      </c>
      <c r="AA584" s="23" t="s">
        <v>1199</v>
      </c>
      <c r="AB584" s="23" t="s">
        <v>3071</v>
      </c>
      <c r="AC584" s="25">
        <v>6.7917808219178086</v>
      </c>
      <c r="AD584" s="32">
        <v>1250000000</v>
      </c>
      <c r="AE584" s="33">
        <f>VLOOKUP(J584,Library!A:B,2,0)</f>
        <v>5</v>
      </c>
      <c r="AF584" s="33">
        <f>VLOOKUP(J584,Library!A:G,7,0)</f>
        <v>3</v>
      </c>
      <c r="AG584" s="28">
        <f>VLOOKUP(V584,Library!W:X,2,0)</f>
        <v>4</v>
      </c>
      <c r="AH584" s="28">
        <f>VLOOKUP(W584,Library!Y:Z,2,0)</f>
        <v>4</v>
      </c>
      <c r="AI584" s="28">
        <f>VLOOKUP(X584,Library!AA:AB,2,0)</f>
        <v>3</v>
      </c>
      <c r="AJ584" s="33">
        <f>IF(MAX(AG584,AH584,AI584)=0,VLOOKUP(I584,Library!$J:$P,7,0),MAX(AG584,AH584,AI584))</f>
        <v>4</v>
      </c>
      <c r="AK584" s="33">
        <f t="shared" si="39"/>
        <v>4</v>
      </c>
      <c r="AL584" s="33">
        <f>VLOOKUP(AA584,Library!T:U,2,0)</f>
        <v>1</v>
      </c>
      <c r="AM584" s="34">
        <f t="shared" si="40"/>
        <v>3.9499999999999997</v>
      </c>
      <c r="AN584" s="33">
        <f t="shared" si="41"/>
        <v>5</v>
      </c>
      <c r="AO584" s="28" t="s">
        <v>412</v>
      </c>
      <c r="AP584" s="25" t="s">
        <v>128</v>
      </c>
      <c r="AQ584" s="28" t="s">
        <v>669</v>
      </c>
      <c r="AR584" s="28" t="s">
        <v>670</v>
      </c>
      <c r="AS584" s="28" t="s">
        <v>2036</v>
      </c>
      <c r="AT584" s="23" t="s">
        <v>3556</v>
      </c>
      <c r="AU584" s="23" t="s">
        <v>35</v>
      </c>
      <c r="AV584" s="25" t="s">
        <v>128</v>
      </c>
      <c r="AW584" s="25" t="s">
        <v>109</v>
      </c>
      <c r="AX584" s="25" t="s">
        <v>128</v>
      </c>
      <c r="AY584" s="25" t="s">
        <v>128</v>
      </c>
      <c r="AZ584" s="25" t="s">
        <v>128</v>
      </c>
      <c r="BA584" s="25" t="s">
        <v>128</v>
      </c>
      <c r="BB584" s="25" t="s">
        <v>128</v>
      </c>
      <c r="BC584" s="25" t="s">
        <v>128</v>
      </c>
      <c r="BD584" s="25" t="s">
        <v>128</v>
      </c>
      <c r="BE584" s="25" t="s">
        <v>109</v>
      </c>
      <c r="BF584" s="25" t="s">
        <v>109</v>
      </c>
      <c r="BG584" s="25" t="s">
        <v>128</v>
      </c>
      <c r="BH584" s="25" t="s">
        <v>113</v>
      </c>
      <c r="BI584" s="23" t="s">
        <v>128</v>
      </c>
      <c r="BJ584" t="s">
        <v>1277</v>
      </c>
      <c r="BK584" s="23" t="s">
        <v>2068</v>
      </c>
      <c r="BL584" s="23"/>
    </row>
    <row r="585" spans="1:64" ht="15">
      <c r="A585" s="28">
        <v>886</v>
      </c>
      <c r="B585" s="23" t="s">
        <v>2069</v>
      </c>
      <c r="C585" s="28" t="s">
        <v>2232</v>
      </c>
      <c r="D585" s="23" t="s">
        <v>671</v>
      </c>
      <c r="E585" s="42">
        <v>4</v>
      </c>
      <c r="F585" s="25" t="s">
        <v>109</v>
      </c>
      <c r="G585" s="25" t="s">
        <v>109</v>
      </c>
      <c r="H585" s="25" t="s">
        <v>128</v>
      </c>
      <c r="I585" s="29" t="s">
        <v>667</v>
      </c>
      <c r="J585" s="43" t="s">
        <v>1905</v>
      </c>
      <c r="K585" s="23" t="s">
        <v>25</v>
      </c>
      <c r="L585" s="29">
        <v>90.994</v>
      </c>
      <c r="M585" s="29">
        <v>91.055000000000007</v>
      </c>
      <c r="N585" s="29">
        <v>4.7029000928136604</v>
      </c>
      <c r="O585" s="30">
        <v>2.871</v>
      </c>
      <c r="P585" s="27" t="s">
        <v>106</v>
      </c>
      <c r="Q585" s="31">
        <v>2</v>
      </c>
      <c r="R585" s="25" t="s">
        <v>4381</v>
      </c>
      <c r="S585" s="25" t="s">
        <v>109</v>
      </c>
      <c r="T585" s="25" t="s">
        <v>3557</v>
      </c>
      <c r="U585" s="25" t="s">
        <v>128</v>
      </c>
      <c r="V585" s="23" t="s">
        <v>1215</v>
      </c>
      <c r="W585" s="23" t="s">
        <v>1216</v>
      </c>
      <c r="X585" s="23" t="s">
        <v>1209</v>
      </c>
      <c r="Y585" s="23" t="s">
        <v>1301</v>
      </c>
      <c r="Z585" s="23" t="s">
        <v>113</v>
      </c>
      <c r="AA585" s="23" t="s">
        <v>107</v>
      </c>
      <c r="AB585" s="23" t="s">
        <v>3072</v>
      </c>
      <c r="AC585" s="25">
        <v>6.8082191780821919</v>
      </c>
      <c r="AD585" s="32">
        <v>1750000000</v>
      </c>
      <c r="AE585" s="33">
        <f>VLOOKUP(J585,Library!A:B,2,0)</f>
        <v>3</v>
      </c>
      <c r="AF585" s="33">
        <f>VLOOKUP(J585,Library!A:G,7,0)</f>
        <v>3</v>
      </c>
      <c r="AG585" s="28">
        <f>VLOOKUP(V585,Library!W:X,2,0)</f>
        <v>3</v>
      </c>
      <c r="AH585" s="28">
        <f>VLOOKUP(W585,Library!Y:Z,2,0)</f>
        <v>3</v>
      </c>
      <c r="AI585" s="28">
        <f>VLOOKUP(X585,Library!AA:AB,2,0)</f>
        <v>3</v>
      </c>
      <c r="AJ585" s="33">
        <f>IF(MAX(AG585,AH585,AI585)=0,VLOOKUP(I585,Library!$J:$P,7,0),MAX(AG585,AH585,AI585))</f>
        <v>3</v>
      </c>
      <c r="AK585" s="33">
        <f t="shared" si="39"/>
        <v>4</v>
      </c>
      <c r="AL585" s="33">
        <f>VLOOKUP(AA585,Library!T:U,2,0)</f>
        <v>1</v>
      </c>
      <c r="AM585" s="34">
        <f t="shared" si="40"/>
        <v>2.9999999999999996</v>
      </c>
      <c r="AN585" s="33">
        <f t="shared" si="41"/>
        <v>4</v>
      </c>
      <c r="AO585" s="28" t="s">
        <v>294</v>
      </c>
      <c r="AP585" s="25" t="s">
        <v>128</v>
      </c>
      <c r="AQ585" s="28" t="s">
        <v>669</v>
      </c>
      <c r="AR585" s="28" t="s">
        <v>670</v>
      </c>
      <c r="AS585" s="28" t="s">
        <v>2036</v>
      </c>
      <c r="AT585" s="23" t="s">
        <v>3557</v>
      </c>
      <c r="AU585" s="23" t="s">
        <v>35</v>
      </c>
      <c r="AV585" s="25" t="s">
        <v>128</v>
      </c>
      <c r="AW585" s="25" t="s">
        <v>128</v>
      </c>
      <c r="AX585" s="25" t="s">
        <v>128</v>
      </c>
      <c r="AY585" s="25" t="s">
        <v>128</v>
      </c>
      <c r="AZ585" s="25" t="s">
        <v>128</v>
      </c>
      <c r="BA585" s="25" t="s">
        <v>128</v>
      </c>
      <c r="BB585" s="25" t="s">
        <v>128</v>
      </c>
      <c r="BC585" s="25" t="s">
        <v>128</v>
      </c>
      <c r="BD585" s="25" t="s">
        <v>128</v>
      </c>
      <c r="BE585" s="25" t="s">
        <v>128</v>
      </c>
      <c r="BF585" s="25" t="s">
        <v>109</v>
      </c>
      <c r="BG585" s="25" t="s">
        <v>128</v>
      </c>
      <c r="BH585" s="25" t="s">
        <v>113</v>
      </c>
      <c r="BI585" s="23" t="s">
        <v>128</v>
      </c>
      <c r="BJ585" t="s">
        <v>1277</v>
      </c>
      <c r="BK585" s="23" t="s">
        <v>2069</v>
      </c>
      <c r="BL585" s="23"/>
    </row>
    <row r="586" spans="1:64" ht="15">
      <c r="A586" s="28">
        <v>887</v>
      </c>
      <c r="B586" s="23" t="s">
        <v>2043</v>
      </c>
      <c r="C586" s="28" t="s">
        <v>2233</v>
      </c>
      <c r="D586" s="23" t="s">
        <v>671</v>
      </c>
      <c r="E586" s="42">
        <v>4</v>
      </c>
      <c r="F586" s="25" t="s">
        <v>109</v>
      </c>
      <c r="G586" s="25" t="s">
        <v>109</v>
      </c>
      <c r="H586" s="25" t="s">
        <v>128</v>
      </c>
      <c r="I586" s="29" t="s">
        <v>667</v>
      </c>
      <c r="J586" s="43" t="s">
        <v>1905</v>
      </c>
      <c r="K586" s="23" t="s">
        <v>25</v>
      </c>
      <c r="L586" s="29">
        <v>109.67</v>
      </c>
      <c r="M586" s="29">
        <v>109.79</v>
      </c>
      <c r="N586" s="29">
        <v>5.473089379382996</v>
      </c>
      <c r="O586" s="30">
        <v>6.3319999999999999</v>
      </c>
      <c r="P586" s="27" t="s">
        <v>106</v>
      </c>
      <c r="Q586" s="31">
        <v>2</v>
      </c>
      <c r="R586" s="25" t="s">
        <v>673</v>
      </c>
      <c r="S586" s="25" t="s">
        <v>109</v>
      </c>
      <c r="T586" s="25" t="s">
        <v>3558</v>
      </c>
      <c r="U586" s="25" t="s">
        <v>128</v>
      </c>
      <c r="V586" s="23" t="s">
        <v>1215</v>
      </c>
      <c r="W586" s="23" t="s">
        <v>1216</v>
      </c>
      <c r="X586" s="23" t="s">
        <v>1209</v>
      </c>
      <c r="Y586" s="23" t="s">
        <v>1301</v>
      </c>
      <c r="Z586" s="23" t="s">
        <v>113</v>
      </c>
      <c r="AA586" s="23" t="s">
        <v>107</v>
      </c>
      <c r="AB586" s="23" t="s">
        <v>3073</v>
      </c>
      <c r="AC586" s="25">
        <v>18.109589041095891</v>
      </c>
      <c r="AD586" s="32">
        <v>2750000000</v>
      </c>
      <c r="AE586" s="33">
        <f>VLOOKUP(J586,Library!A:B,2,0)</f>
        <v>3</v>
      </c>
      <c r="AF586" s="33">
        <f>VLOOKUP(J586,Library!A:G,7,0)</f>
        <v>3</v>
      </c>
      <c r="AG586" s="28">
        <f>VLOOKUP(V586,Library!W:X,2,0)</f>
        <v>3</v>
      </c>
      <c r="AH586" s="28">
        <f>VLOOKUP(W586,Library!Y:Z,2,0)</f>
        <v>3</v>
      </c>
      <c r="AI586" s="28">
        <f>VLOOKUP(X586,Library!AA:AB,2,0)</f>
        <v>3</v>
      </c>
      <c r="AJ586" s="33">
        <f>IF(MAX(AG586,AH586,AI586)=0,VLOOKUP(I586,Library!$J:$P,7,0),MAX(AG586,AH586,AI586))</f>
        <v>3</v>
      </c>
      <c r="AK586" s="33">
        <f t="shared" si="39"/>
        <v>5</v>
      </c>
      <c r="AL586" s="33">
        <f>VLOOKUP(AA586,Library!T:U,2,0)</f>
        <v>1</v>
      </c>
      <c r="AM586" s="34">
        <f t="shared" si="40"/>
        <v>3.0999999999999996</v>
      </c>
      <c r="AN586" s="33">
        <f t="shared" si="41"/>
        <v>4</v>
      </c>
      <c r="AO586" s="28" t="s">
        <v>294</v>
      </c>
      <c r="AP586" s="25" t="s">
        <v>128</v>
      </c>
      <c r="AQ586" s="28" t="s">
        <v>669</v>
      </c>
      <c r="AR586" s="28" t="s">
        <v>670</v>
      </c>
      <c r="AS586" s="28" t="s">
        <v>2036</v>
      </c>
      <c r="AT586" s="23" t="s">
        <v>3558</v>
      </c>
      <c r="AU586" s="23" t="s">
        <v>35</v>
      </c>
      <c r="AV586" s="25" t="s">
        <v>128</v>
      </c>
      <c r="AW586" s="25" t="s">
        <v>128</v>
      </c>
      <c r="AX586" s="25" t="s">
        <v>128</v>
      </c>
      <c r="AY586" s="25" t="s">
        <v>128</v>
      </c>
      <c r="AZ586" s="25" t="s">
        <v>128</v>
      </c>
      <c r="BA586" s="25" t="s">
        <v>128</v>
      </c>
      <c r="BB586" s="25" t="s">
        <v>128</v>
      </c>
      <c r="BC586" s="25" t="s">
        <v>128</v>
      </c>
      <c r="BD586" s="25" t="s">
        <v>128</v>
      </c>
      <c r="BE586" s="25" t="s">
        <v>128</v>
      </c>
      <c r="BF586" s="25" t="s">
        <v>109</v>
      </c>
      <c r="BG586" s="25" t="s">
        <v>128</v>
      </c>
      <c r="BH586" s="25" t="s">
        <v>113</v>
      </c>
      <c r="BI586" s="23" t="s">
        <v>128</v>
      </c>
      <c r="BJ586" t="s">
        <v>1277</v>
      </c>
      <c r="BK586" s="23" t="s">
        <v>2043</v>
      </c>
      <c r="BL586" s="23"/>
    </row>
    <row r="587" spans="1:64" ht="15">
      <c r="A587" s="28">
        <v>888</v>
      </c>
      <c r="B587" s="23" t="s">
        <v>2070</v>
      </c>
      <c r="C587" s="28" t="s">
        <v>2234</v>
      </c>
      <c r="D587" s="23" t="s">
        <v>2188</v>
      </c>
      <c r="E587" s="42">
        <v>3</v>
      </c>
      <c r="F587" s="25" t="s">
        <v>128</v>
      </c>
      <c r="G587" s="25" t="s">
        <v>128</v>
      </c>
      <c r="H587" s="25" t="s">
        <v>128</v>
      </c>
      <c r="I587" s="29" t="s">
        <v>2601</v>
      </c>
      <c r="J587" s="43" t="s">
        <v>10</v>
      </c>
      <c r="K587" s="23" t="s">
        <v>20</v>
      </c>
      <c r="L587" s="29">
        <v>99.241</v>
      </c>
      <c r="M587" s="29">
        <v>99.299000000000007</v>
      </c>
      <c r="N587" s="29">
        <v>4.5176902035160085</v>
      </c>
      <c r="O587" s="30">
        <v>2.125</v>
      </c>
      <c r="P587" s="27" t="s">
        <v>106</v>
      </c>
      <c r="Q587" s="31">
        <v>2</v>
      </c>
      <c r="R587" s="25" t="s">
        <v>2864</v>
      </c>
      <c r="S587" s="25" t="s">
        <v>128</v>
      </c>
      <c r="T587" s="25" t="s">
        <v>4374</v>
      </c>
      <c r="U587" s="25" t="s">
        <v>128</v>
      </c>
      <c r="V587" s="23" t="s">
        <v>1224</v>
      </c>
      <c r="W587" s="23" t="s">
        <v>1251</v>
      </c>
      <c r="X587" s="23" t="s">
        <v>8</v>
      </c>
      <c r="Y587" s="23" t="s">
        <v>1301</v>
      </c>
      <c r="Z587" s="23" t="s">
        <v>113</v>
      </c>
      <c r="AA587" s="23" t="s">
        <v>107</v>
      </c>
      <c r="AB587" s="23" t="s">
        <v>2864</v>
      </c>
      <c r="AC587" s="25">
        <v>0.29315068493150687</v>
      </c>
      <c r="AD587" s="32">
        <v>300000000</v>
      </c>
      <c r="AE587" s="33">
        <f>VLOOKUP(J587,Library!A:B,2,0)</f>
        <v>1</v>
      </c>
      <c r="AF587" s="33">
        <f>VLOOKUP(J587,Library!A:G,7,0)</f>
        <v>3</v>
      </c>
      <c r="AG587" s="28">
        <f>VLOOKUP(V587,Library!W:X,2,0)</f>
        <v>4</v>
      </c>
      <c r="AH587" s="28" t="str">
        <f>VLOOKUP(W587,Library!Y:Z,2,0)</f>
        <v>N/A</v>
      </c>
      <c r="AI587" s="28" t="str">
        <f>VLOOKUP(X587,Library!AA:AB,2,0)</f>
        <v>N/A</v>
      </c>
      <c r="AJ587" s="33">
        <f>IF(MAX(AG587,AH587,AI587)=0,VLOOKUP(I587,Library!$J:$P,7,0),MAX(AG587,AH587,AI587))</f>
        <v>4</v>
      </c>
      <c r="AK587" s="33">
        <f t="shared" si="39"/>
        <v>2</v>
      </c>
      <c r="AL587" s="33">
        <f>VLOOKUP(AA587,Library!T:U,2,0)</f>
        <v>1</v>
      </c>
      <c r="AM587" s="34">
        <f t="shared" si="40"/>
        <v>2.35</v>
      </c>
      <c r="AN587" s="33">
        <f t="shared" si="41"/>
        <v>3</v>
      </c>
      <c r="AO587" s="28" t="s">
        <v>136</v>
      </c>
      <c r="AP587" s="25" t="s">
        <v>128</v>
      </c>
      <c r="AQ587" s="28" t="s">
        <v>3530</v>
      </c>
      <c r="AR587" s="28" t="s">
        <v>3559</v>
      </c>
      <c r="AS587" s="28" t="s">
        <v>2169</v>
      </c>
      <c r="AT587" s="23" t="s">
        <v>113</v>
      </c>
      <c r="AU587" s="23" t="s">
        <v>114</v>
      </c>
      <c r="AV587" s="25" t="s">
        <v>128</v>
      </c>
      <c r="AW587" s="25" t="s">
        <v>128</v>
      </c>
      <c r="AX587" s="25" t="s">
        <v>128</v>
      </c>
      <c r="AY587" s="25" t="s">
        <v>128</v>
      </c>
      <c r="AZ587" s="25" t="s">
        <v>128</v>
      </c>
      <c r="BA587" s="25" t="s">
        <v>128</v>
      </c>
      <c r="BB587" s="25" t="s">
        <v>128</v>
      </c>
      <c r="BC587" s="25" t="s">
        <v>128</v>
      </c>
      <c r="BD587" s="25" t="s">
        <v>128</v>
      </c>
      <c r="BE587" s="25" t="s">
        <v>128</v>
      </c>
      <c r="BF587" s="25" t="s">
        <v>128</v>
      </c>
      <c r="BG587" s="25" t="s">
        <v>128</v>
      </c>
      <c r="BH587" s="25" t="s">
        <v>113</v>
      </c>
      <c r="BI587" s="23" t="s">
        <v>128</v>
      </c>
      <c r="BJ587" t="s">
        <v>1277</v>
      </c>
      <c r="BK587" s="23" t="s">
        <v>2070</v>
      </c>
      <c r="BL587" s="23"/>
    </row>
    <row r="588" spans="1:64" ht="15">
      <c r="A588" s="28">
        <v>889</v>
      </c>
      <c r="B588" s="23" t="s">
        <v>2071</v>
      </c>
      <c r="C588" s="28" t="s">
        <v>2235</v>
      </c>
      <c r="D588" s="23" t="s">
        <v>638</v>
      </c>
      <c r="E588" s="42">
        <v>2</v>
      </c>
      <c r="F588" s="25" t="s">
        <v>128</v>
      </c>
      <c r="G588" s="25" t="s">
        <v>128</v>
      </c>
      <c r="H588" s="25" t="s">
        <v>128</v>
      </c>
      <c r="I588" s="29" t="s">
        <v>2587</v>
      </c>
      <c r="J588" s="43" t="s">
        <v>10</v>
      </c>
      <c r="K588" s="23" t="s">
        <v>24</v>
      </c>
      <c r="L588" s="29">
        <v>99.950999999999993</v>
      </c>
      <c r="M588" s="29">
        <v>99.953000000000003</v>
      </c>
      <c r="N588" s="29">
        <v>4.608164835864768</v>
      </c>
      <c r="O588" s="30">
        <v>1.25</v>
      </c>
      <c r="P588" s="27" t="s">
        <v>106</v>
      </c>
      <c r="Q588" s="31">
        <v>2</v>
      </c>
      <c r="R588" s="25" t="s">
        <v>3074</v>
      </c>
      <c r="S588" s="25" t="s">
        <v>128</v>
      </c>
      <c r="T588" s="25" t="s">
        <v>4374</v>
      </c>
      <c r="U588" s="25" t="s">
        <v>128</v>
      </c>
      <c r="V588" s="23" t="s">
        <v>1215</v>
      </c>
      <c r="W588" s="23" t="s">
        <v>1216</v>
      </c>
      <c r="X588" s="23" t="s">
        <v>1215</v>
      </c>
      <c r="Y588" s="23" t="s">
        <v>1301</v>
      </c>
      <c r="Z588" s="23" t="s">
        <v>113</v>
      </c>
      <c r="AA588" s="23" t="s">
        <v>107</v>
      </c>
      <c r="AB588" s="23" t="s">
        <v>3074</v>
      </c>
      <c r="AC588" s="25">
        <v>1.643835616438356E-2</v>
      </c>
      <c r="AD588" s="32">
        <v>600000000</v>
      </c>
      <c r="AE588" s="33">
        <f>VLOOKUP(J588,Library!A:B,2,0)</f>
        <v>1</v>
      </c>
      <c r="AF588" s="33">
        <f>VLOOKUP(J588,Library!A:G,7,0)</f>
        <v>3</v>
      </c>
      <c r="AG588" s="28">
        <f>VLOOKUP(V588,Library!W:X,2,0)</f>
        <v>3</v>
      </c>
      <c r="AH588" s="28">
        <f>VLOOKUP(W588,Library!Y:Z,2,0)</f>
        <v>3</v>
      </c>
      <c r="AI588" s="28">
        <f>VLOOKUP(X588,Library!AA:AB,2,0)</f>
        <v>3</v>
      </c>
      <c r="AJ588" s="33">
        <f>IF(MAX(AG588,AH588,AI588)=0,VLOOKUP(I588,Library!$J:$P,7,0),MAX(AG588,AH588,AI588))</f>
        <v>3</v>
      </c>
      <c r="AK588" s="33">
        <f t="shared" si="39"/>
        <v>2</v>
      </c>
      <c r="AL588" s="33">
        <f>VLOOKUP(AA588,Library!T:U,2,0)</f>
        <v>1</v>
      </c>
      <c r="AM588" s="34">
        <f t="shared" si="40"/>
        <v>2.1</v>
      </c>
      <c r="AN588" s="33">
        <f t="shared" si="41"/>
        <v>2</v>
      </c>
      <c r="AO588" s="28" t="s">
        <v>173</v>
      </c>
      <c r="AP588" s="25" t="s">
        <v>128</v>
      </c>
      <c r="AQ588" s="28" t="s">
        <v>640</v>
      </c>
      <c r="AR588" s="28" t="s">
        <v>641</v>
      </c>
      <c r="AS588" s="28" t="s">
        <v>642</v>
      </c>
      <c r="AT588" s="23" t="s">
        <v>113</v>
      </c>
      <c r="AU588" s="23" t="s">
        <v>114</v>
      </c>
      <c r="AV588" s="25" t="s">
        <v>128</v>
      </c>
      <c r="AW588" s="25" t="s">
        <v>128</v>
      </c>
      <c r="AX588" s="25" t="s">
        <v>128</v>
      </c>
      <c r="AY588" s="25" t="s">
        <v>128</v>
      </c>
      <c r="AZ588" s="25" t="s">
        <v>128</v>
      </c>
      <c r="BA588" s="25" t="s">
        <v>128</v>
      </c>
      <c r="BB588" s="25" t="s">
        <v>128</v>
      </c>
      <c r="BC588" s="25" t="s">
        <v>128</v>
      </c>
      <c r="BD588" s="25" t="s">
        <v>128</v>
      </c>
      <c r="BE588" s="25" t="s">
        <v>128</v>
      </c>
      <c r="BF588" s="25" t="s">
        <v>128</v>
      </c>
      <c r="BG588" s="25" t="s">
        <v>128</v>
      </c>
      <c r="BH588" s="25" t="s">
        <v>113</v>
      </c>
      <c r="BI588" s="23" t="s">
        <v>128</v>
      </c>
      <c r="BJ588" t="s">
        <v>1348</v>
      </c>
      <c r="BK588" s="23" t="s">
        <v>2071</v>
      </c>
      <c r="BL588" s="23"/>
    </row>
    <row r="589" spans="1:64" ht="15">
      <c r="A589" s="28">
        <v>891</v>
      </c>
      <c r="B589" s="23" t="s">
        <v>2072</v>
      </c>
      <c r="C589" s="28" t="s">
        <v>2236</v>
      </c>
      <c r="D589" s="23" t="s">
        <v>2170</v>
      </c>
      <c r="E589" s="42">
        <v>4</v>
      </c>
      <c r="F589" s="25" t="s">
        <v>109</v>
      </c>
      <c r="G589" s="25" t="s">
        <v>109</v>
      </c>
      <c r="H589" s="25" t="s">
        <v>128</v>
      </c>
      <c r="I589" s="29" t="s">
        <v>2602</v>
      </c>
      <c r="J589" s="43" t="s">
        <v>1905</v>
      </c>
      <c r="K589" s="23" t="s">
        <v>25</v>
      </c>
      <c r="L589" s="29">
        <v>103.66</v>
      </c>
      <c r="M589" s="29">
        <v>103.729</v>
      </c>
      <c r="N589" s="29">
        <v>4.8187668134033608</v>
      </c>
      <c r="O589" s="30">
        <v>5.35</v>
      </c>
      <c r="P589" s="27" t="s">
        <v>106</v>
      </c>
      <c r="Q589" s="31">
        <v>2</v>
      </c>
      <c r="R589" s="25" t="s">
        <v>2796</v>
      </c>
      <c r="S589" s="25" t="s">
        <v>109</v>
      </c>
      <c r="T589" s="25" t="s">
        <v>3562</v>
      </c>
      <c r="U589" s="25" t="s">
        <v>128</v>
      </c>
      <c r="V589" s="23" t="s">
        <v>76</v>
      </c>
      <c r="W589" s="23" t="s">
        <v>1210</v>
      </c>
      <c r="X589" s="23" t="s">
        <v>1204</v>
      </c>
      <c r="Y589" s="23" t="s">
        <v>1301</v>
      </c>
      <c r="Z589" s="23" t="s">
        <v>113</v>
      </c>
      <c r="AA589" s="23" t="s">
        <v>107</v>
      </c>
      <c r="AB589" s="23" t="s">
        <v>3078</v>
      </c>
      <c r="AC589" s="25">
        <v>8.331506849315069</v>
      </c>
      <c r="AD589" s="32">
        <v>4500000000</v>
      </c>
      <c r="AE589" s="33">
        <f>VLOOKUP(J589,Library!A:B,2,0)</f>
        <v>3</v>
      </c>
      <c r="AF589" s="33">
        <f>VLOOKUP(J589,Library!A:G,7,0)</f>
        <v>3</v>
      </c>
      <c r="AG589" s="28">
        <f>VLOOKUP(V589,Library!W:X,2,0)</f>
        <v>3</v>
      </c>
      <c r="AH589" s="28">
        <f>VLOOKUP(W589,Library!Y:Z,2,0)</f>
        <v>3</v>
      </c>
      <c r="AI589" s="28">
        <f>VLOOKUP(X589,Library!AA:AB,2,0)</f>
        <v>2</v>
      </c>
      <c r="AJ589" s="33">
        <f>IF(MAX(AG589,AH589,AI589)=0,VLOOKUP(I589,Library!$J:$P,7,0),MAX(AG589,AH589,AI589))</f>
        <v>3</v>
      </c>
      <c r="AK589" s="33">
        <f t="shared" si="39"/>
        <v>4</v>
      </c>
      <c r="AL589" s="33">
        <f>VLOOKUP(AA589,Library!T:U,2,0)</f>
        <v>1</v>
      </c>
      <c r="AM589" s="34">
        <f t="shared" si="40"/>
        <v>2.9999999999999996</v>
      </c>
      <c r="AN589" s="33">
        <f t="shared" si="41"/>
        <v>4</v>
      </c>
      <c r="AO589" s="28" t="s">
        <v>136</v>
      </c>
      <c r="AP589" s="25" t="s">
        <v>128</v>
      </c>
      <c r="AQ589" s="28" t="s">
        <v>3560</v>
      </c>
      <c r="AR589" s="28" t="s">
        <v>3561</v>
      </c>
      <c r="AS589" s="28" t="s">
        <v>2170</v>
      </c>
      <c r="AT589" s="23" t="s">
        <v>3562</v>
      </c>
      <c r="AU589" s="23" t="s">
        <v>35</v>
      </c>
      <c r="AV589" s="25" t="s">
        <v>128</v>
      </c>
      <c r="AW589" s="25" t="s">
        <v>128</v>
      </c>
      <c r="AX589" s="25" t="s">
        <v>128</v>
      </c>
      <c r="AY589" s="25" t="s">
        <v>128</v>
      </c>
      <c r="AZ589" s="25" t="s">
        <v>128</v>
      </c>
      <c r="BA589" s="25" t="s">
        <v>128</v>
      </c>
      <c r="BB589" s="25" t="s">
        <v>128</v>
      </c>
      <c r="BC589" s="25" t="s">
        <v>128</v>
      </c>
      <c r="BD589" s="25" t="s">
        <v>128</v>
      </c>
      <c r="BE589" s="25" t="s">
        <v>128</v>
      </c>
      <c r="BF589" s="25" t="s">
        <v>109</v>
      </c>
      <c r="BG589" s="25" t="s">
        <v>128</v>
      </c>
      <c r="BH589" s="25" t="s">
        <v>113</v>
      </c>
      <c r="BI589" s="23" t="s">
        <v>128</v>
      </c>
      <c r="BJ589" t="s">
        <v>1277</v>
      </c>
      <c r="BK589" s="23" t="s">
        <v>2072</v>
      </c>
      <c r="BL589" s="23"/>
    </row>
    <row r="590" spans="1:64" ht="15">
      <c r="A590" s="28">
        <v>892</v>
      </c>
      <c r="B590" s="23" t="s">
        <v>2073</v>
      </c>
      <c r="C590" s="28" t="s">
        <v>2237</v>
      </c>
      <c r="D590" s="23" t="s">
        <v>2171</v>
      </c>
      <c r="E590" s="42">
        <v>3</v>
      </c>
      <c r="F590" s="25" t="s">
        <v>128</v>
      </c>
      <c r="G590" s="25" t="s">
        <v>128</v>
      </c>
      <c r="H590" s="25" t="s">
        <v>128</v>
      </c>
      <c r="I590" s="29" t="s">
        <v>2603</v>
      </c>
      <c r="J590" s="43" t="s">
        <v>10</v>
      </c>
      <c r="K590" s="23" t="s">
        <v>24</v>
      </c>
      <c r="L590" s="29">
        <v>98.793000000000006</v>
      </c>
      <c r="M590" s="29">
        <v>98.813000000000002</v>
      </c>
      <c r="N590" s="29">
        <v>4.1954387489980656</v>
      </c>
      <c r="O590" s="30">
        <v>1.375</v>
      </c>
      <c r="P590" s="27" t="s">
        <v>106</v>
      </c>
      <c r="Q590" s="31">
        <v>2</v>
      </c>
      <c r="R590" s="25" t="s">
        <v>3079</v>
      </c>
      <c r="S590" s="25" t="s">
        <v>128</v>
      </c>
      <c r="T590" s="25" t="s">
        <v>4374</v>
      </c>
      <c r="U590" s="25" t="s">
        <v>128</v>
      </c>
      <c r="V590" s="23" t="s">
        <v>1224</v>
      </c>
      <c r="W590" s="23" t="s">
        <v>1225</v>
      </c>
      <c r="X590" s="23" t="s">
        <v>8</v>
      </c>
      <c r="Y590" s="23" t="s">
        <v>1301</v>
      </c>
      <c r="Z590" s="23" t="s">
        <v>113</v>
      </c>
      <c r="AA590" s="23" t="s">
        <v>107</v>
      </c>
      <c r="AB590" s="23" t="s">
        <v>3079</v>
      </c>
      <c r="AC590" s="25">
        <v>0.42465753424657532</v>
      </c>
      <c r="AD590" s="32">
        <v>500000000</v>
      </c>
      <c r="AE590" s="33">
        <f>VLOOKUP(J590,Library!A:B,2,0)</f>
        <v>1</v>
      </c>
      <c r="AF590" s="33">
        <f>VLOOKUP(J590,Library!A:G,7,0)</f>
        <v>3</v>
      </c>
      <c r="AG590" s="28">
        <f>VLOOKUP(V590,Library!W:X,2,0)</f>
        <v>4</v>
      </c>
      <c r="AH590" s="28">
        <f>VLOOKUP(W590,Library!Y:Z,2,0)</f>
        <v>4</v>
      </c>
      <c r="AI590" s="28" t="str">
        <f>VLOOKUP(X590,Library!AA:AB,2,0)</f>
        <v>N/A</v>
      </c>
      <c r="AJ590" s="33">
        <f>IF(MAX(AG590,AH590,AI590)=0,VLOOKUP(I590,Library!$J:$P,7,0),MAX(AG590,AH590,AI590))</f>
        <v>4</v>
      </c>
      <c r="AK590" s="33">
        <f t="shared" si="39"/>
        <v>2</v>
      </c>
      <c r="AL590" s="33">
        <f>VLOOKUP(AA590,Library!T:U,2,0)</f>
        <v>1</v>
      </c>
      <c r="AM590" s="34">
        <f t="shared" si="40"/>
        <v>2.35</v>
      </c>
      <c r="AN590" s="33">
        <f t="shared" si="41"/>
        <v>3</v>
      </c>
      <c r="AO590" s="28" t="s">
        <v>173</v>
      </c>
      <c r="AP590" s="25" t="s">
        <v>128</v>
      </c>
      <c r="AQ590" s="28" t="s">
        <v>3563</v>
      </c>
      <c r="AR590" s="28" t="s">
        <v>3564</v>
      </c>
      <c r="AS590" s="28" t="s">
        <v>2171</v>
      </c>
      <c r="AT590" s="23" t="s">
        <v>113</v>
      </c>
      <c r="AU590" s="23" t="s">
        <v>114</v>
      </c>
      <c r="AV590" s="25" t="s">
        <v>128</v>
      </c>
      <c r="AW590" s="25" t="s">
        <v>128</v>
      </c>
      <c r="AX590" s="25" t="s">
        <v>128</v>
      </c>
      <c r="AY590" s="25" t="s">
        <v>128</v>
      </c>
      <c r="AZ590" s="25" t="s">
        <v>128</v>
      </c>
      <c r="BA590" s="25" t="s">
        <v>128</v>
      </c>
      <c r="BB590" s="25" t="s">
        <v>128</v>
      </c>
      <c r="BC590" s="25" t="s">
        <v>128</v>
      </c>
      <c r="BD590" s="25" t="s">
        <v>128</v>
      </c>
      <c r="BE590" s="25" t="s">
        <v>128</v>
      </c>
      <c r="BF590" s="25" t="s">
        <v>128</v>
      </c>
      <c r="BG590" s="25" t="s">
        <v>128</v>
      </c>
      <c r="BH590" s="25" t="s">
        <v>113</v>
      </c>
      <c r="BI590" s="23" t="s">
        <v>128</v>
      </c>
      <c r="BJ590" t="s">
        <v>1308</v>
      </c>
      <c r="BK590" s="23" t="s">
        <v>2073</v>
      </c>
      <c r="BL590" s="23"/>
    </row>
    <row r="591" spans="1:64" ht="15">
      <c r="A591" s="28">
        <v>893</v>
      </c>
      <c r="B591" s="23" t="s">
        <v>2074</v>
      </c>
      <c r="C591" s="28" t="s">
        <v>2238</v>
      </c>
      <c r="D591" s="23" t="s">
        <v>2171</v>
      </c>
      <c r="E591" s="42">
        <v>3</v>
      </c>
      <c r="F591" s="25" t="s">
        <v>128</v>
      </c>
      <c r="G591" s="25" t="s">
        <v>128</v>
      </c>
      <c r="H591" s="25" t="s">
        <v>128</v>
      </c>
      <c r="I591" s="29" t="s">
        <v>2603</v>
      </c>
      <c r="J591" s="43" t="s">
        <v>10</v>
      </c>
      <c r="K591" s="23" t="s">
        <v>24</v>
      </c>
      <c r="L591" s="29">
        <v>89.236999999999995</v>
      </c>
      <c r="M591" s="29">
        <v>89.311999999999998</v>
      </c>
      <c r="N591" s="29">
        <v>4.6237539356911581</v>
      </c>
      <c r="O591" s="30">
        <v>2.375</v>
      </c>
      <c r="P591" s="27" t="s">
        <v>106</v>
      </c>
      <c r="Q591" s="31">
        <v>2</v>
      </c>
      <c r="R591" s="25" t="s">
        <v>3079</v>
      </c>
      <c r="S591" s="25" t="s">
        <v>128</v>
      </c>
      <c r="T591" s="25" t="s">
        <v>4374</v>
      </c>
      <c r="U591" s="25" t="s">
        <v>128</v>
      </c>
      <c r="V591" s="23" t="s">
        <v>1224</v>
      </c>
      <c r="W591" s="23" t="s">
        <v>1225</v>
      </c>
      <c r="X591" s="23" t="s">
        <v>8</v>
      </c>
      <c r="Y591" s="23" t="s">
        <v>1301</v>
      </c>
      <c r="Z591" s="23" t="s">
        <v>113</v>
      </c>
      <c r="AA591" s="23" t="s">
        <v>107</v>
      </c>
      <c r="AB591" s="23" t="s">
        <v>3080</v>
      </c>
      <c r="AC591" s="25">
        <v>5.4273972602739722</v>
      </c>
      <c r="AD591" s="32">
        <v>500000000</v>
      </c>
      <c r="AE591" s="33">
        <f>VLOOKUP(J591,Library!A:B,2,0)</f>
        <v>1</v>
      </c>
      <c r="AF591" s="33">
        <f>VLOOKUP(J591,Library!A:G,7,0)</f>
        <v>3</v>
      </c>
      <c r="AG591" s="28">
        <f>VLOOKUP(V591,Library!W:X,2,0)</f>
        <v>4</v>
      </c>
      <c r="AH591" s="28">
        <f>VLOOKUP(W591,Library!Y:Z,2,0)</f>
        <v>4</v>
      </c>
      <c r="AI591" s="28" t="str">
        <f>VLOOKUP(X591,Library!AA:AB,2,0)</f>
        <v>N/A</v>
      </c>
      <c r="AJ591" s="33">
        <f>IF(MAX(AG591,AH591,AI591)=0,VLOOKUP(I591,Library!$J:$P,7,0),MAX(AG591,AH591,AI591))</f>
        <v>4</v>
      </c>
      <c r="AK591" s="33">
        <f t="shared" si="39"/>
        <v>4</v>
      </c>
      <c r="AL591" s="33">
        <f>VLOOKUP(AA591,Library!T:U,2,0)</f>
        <v>1</v>
      </c>
      <c r="AM591" s="34">
        <f t="shared" si="40"/>
        <v>2.5499999999999998</v>
      </c>
      <c r="AN591" s="33">
        <f t="shared" si="41"/>
        <v>3</v>
      </c>
      <c r="AO591" s="28" t="s">
        <v>173</v>
      </c>
      <c r="AP591" s="25" t="s">
        <v>128</v>
      </c>
      <c r="AQ591" s="28" t="s">
        <v>3563</v>
      </c>
      <c r="AR591" s="28" t="s">
        <v>3564</v>
      </c>
      <c r="AS591" s="28" t="s">
        <v>2171</v>
      </c>
      <c r="AT591" s="23" t="s">
        <v>113</v>
      </c>
      <c r="AU591" s="23" t="s">
        <v>114</v>
      </c>
      <c r="AV591" s="25" t="s">
        <v>128</v>
      </c>
      <c r="AW591" s="25" t="s">
        <v>128</v>
      </c>
      <c r="AX591" s="25" t="s">
        <v>128</v>
      </c>
      <c r="AY591" s="25" t="s">
        <v>128</v>
      </c>
      <c r="AZ591" s="25" t="s">
        <v>128</v>
      </c>
      <c r="BA591" s="25" t="s">
        <v>128</v>
      </c>
      <c r="BB591" s="25" t="s">
        <v>128</v>
      </c>
      <c r="BC591" s="25" t="s">
        <v>128</v>
      </c>
      <c r="BD591" s="25" t="s">
        <v>128</v>
      </c>
      <c r="BE591" s="25" t="s">
        <v>128</v>
      </c>
      <c r="BF591" s="25" t="s">
        <v>128</v>
      </c>
      <c r="BG591" s="25" t="s">
        <v>128</v>
      </c>
      <c r="BH591" s="25" t="s">
        <v>113</v>
      </c>
      <c r="BI591" s="23" t="s">
        <v>128</v>
      </c>
      <c r="BJ591" t="s">
        <v>1308</v>
      </c>
      <c r="BK591" s="23" t="s">
        <v>2074</v>
      </c>
      <c r="BL591" s="23"/>
    </row>
    <row r="592" spans="1:64" ht="15">
      <c r="A592" s="28">
        <v>894</v>
      </c>
      <c r="B592" s="23" t="s">
        <v>2075</v>
      </c>
      <c r="C592" s="28" t="s">
        <v>2239</v>
      </c>
      <c r="D592" s="23" t="s">
        <v>2388</v>
      </c>
      <c r="E592" s="42" t="s">
        <v>113</v>
      </c>
      <c r="F592" s="25" t="s">
        <v>109</v>
      </c>
      <c r="G592" s="25" t="s">
        <v>109</v>
      </c>
      <c r="H592" s="25" t="s">
        <v>128</v>
      </c>
      <c r="I592" s="29" t="s">
        <v>2604</v>
      </c>
      <c r="J592" s="43" t="s">
        <v>1375</v>
      </c>
      <c r="K592" s="23" t="s">
        <v>24</v>
      </c>
      <c r="L592" s="29">
        <v>59.643999999999998</v>
      </c>
      <c r="M592" s="29">
        <v>60.055999999999997</v>
      </c>
      <c r="N592" s="29">
        <v>8.7398167976397083</v>
      </c>
      <c r="O592" s="30">
        <v>5.25</v>
      </c>
      <c r="P592" s="27" t="s">
        <v>106</v>
      </c>
      <c r="Q592" s="31">
        <v>2</v>
      </c>
      <c r="R592" s="25" t="s">
        <v>240</v>
      </c>
      <c r="S592" s="25" t="s">
        <v>109</v>
      </c>
      <c r="T592" s="25" t="s">
        <v>240</v>
      </c>
      <c r="U592" s="25" t="s">
        <v>128</v>
      </c>
      <c r="V592" s="23" t="s">
        <v>77</v>
      </c>
      <c r="W592" s="23" t="s">
        <v>1237</v>
      </c>
      <c r="X592" s="23" t="s">
        <v>8</v>
      </c>
      <c r="Y592" s="23" t="s">
        <v>1327</v>
      </c>
      <c r="Z592" s="23" t="s">
        <v>113</v>
      </c>
      <c r="AA592" s="23" t="s">
        <v>107</v>
      </c>
      <c r="AB592" s="23" t="s">
        <v>113</v>
      </c>
      <c r="AC592" s="25" t="s">
        <v>113</v>
      </c>
      <c r="AD592" s="32">
        <v>650000000</v>
      </c>
      <c r="AE592" s="33">
        <f>VLOOKUP(J592,Library!A:B,2,0)</f>
        <v>3</v>
      </c>
      <c r="AF592" s="33">
        <f>VLOOKUP(J592,Library!A:G,7,0)</f>
        <v>3</v>
      </c>
      <c r="AG592" s="28">
        <f>VLOOKUP(V592,Library!W:X,2,0)</f>
        <v>6</v>
      </c>
      <c r="AH592" s="28">
        <f>VLOOKUP(W592,Library!Y:Z,2,0)</f>
        <v>6</v>
      </c>
      <c r="AI592" s="28" t="str">
        <f>VLOOKUP(X592,Library!AA:AB,2,0)</f>
        <v>N/A</v>
      </c>
      <c r="AJ592" s="33">
        <f>IF(MAX(AG592,AH592,AI592)=0,VLOOKUP(I592,Library!$J:$P,7,0),MAX(AG592,AH592,AI592))</f>
        <v>6</v>
      </c>
      <c r="AK592" s="33">
        <f t="shared" si="39"/>
        <v>5</v>
      </c>
      <c r="AL592" s="33">
        <f>VLOOKUP(AA592,Library!T:U,2,0)</f>
        <v>1</v>
      </c>
      <c r="AM592" s="34">
        <f t="shared" si="40"/>
        <v>3.8499999999999996</v>
      </c>
      <c r="AN592" s="33">
        <f t="shared" si="41"/>
        <v>5</v>
      </c>
      <c r="AO592" s="28" t="s">
        <v>136</v>
      </c>
      <c r="AP592" s="25" t="s">
        <v>128</v>
      </c>
      <c r="AQ592" s="28" t="s">
        <v>3565</v>
      </c>
      <c r="AR592" s="28" t="s">
        <v>3566</v>
      </c>
      <c r="AS592" s="28" t="s">
        <v>2172</v>
      </c>
      <c r="AT592" s="23" t="s">
        <v>3567</v>
      </c>
      <c r="AU592" s="23" t="s">
        <v>130</v>
      </c>
      <c r="AV592" s="25" t="s">
        <v>128</v>
      </c>
      <c r="AW592" s="25" t="s">
        <v>109</v>
      </c>
      <c r="AX592" s="25" t="s">
        <v>128</v>
      </c>
      <c r="AY592" s="25" t="s">
        <v>128</v>
      </c>
      <c r="AZ592" s="25" t="s">
        <v>128</v>
      </c>
      <c r="BA592" s="25" t="s">
        <v>128</v>
      </c>
      <c r="BB592" s="25" t="s">
        <v>128</v>
      </c>
      <c r="BC592" s="25" t="s">
        <v>109</v>
      </c>
      <c r="BD592" s="25" t="s">
        <v>109</v>
      </c>
      <c r="BE592" s="25" t="s">
        <v>128</v>
      </c>
      <c r="BF592" s="25" t="s">
        <v>128</v>
      </c>
      <c r="BG592" s="25" t="s">
        <v>128</v>
      </c>
      <c r="BH592" s="25" t="s">
        <v>113</v>
      </c>
      <c r="BI592" s="23" t="s">
        <v>128</v>
      </c>
      <c r="BJ592" t="s">
        <v>1348</v>
      </c>
      <c r="BK592" s="23" t="s">
        <v>2075</v>
      </c>
      <c r="BL592" s="23"/>
    </row>
    <row r="593" spans="1:64" ht="15">
      <c r="A593" s="28">
        <v>896</v>
      </c>
      <c r="B593" s="23" t="s">
        <v>2076</v>
      </c>
      <c r="C593" s="28" t="s">
        <v>2240</v>
      </c>
      <c r="D593" s="23" t="s">
        <v>4354</v>
      </c>
      <c r="E593" s="42">
        <v>5</v>
      </c>
      <c r="F593" s="25" t="s">
        <v>109</v>
      </c>
      <c r="G593" s="25" t="s">
        <v>109</v>
      </c>
      <c r="H593" s="25" t="s">
        <v>128</v>
      </c>
      <c r="I593" s="29" t="s">
        <v>2605</v>
      </c>
      <c r="J593" s="43" t="s">
        <v>18</v>
      </c>
      <c r="K593" s="23" t="s">
        <v>20</v>
      </c>
      <c r="L593" s="29">
        <v>102.212</v>
      </c>
      <c r="M593" s="29">
        <v>102.414</v>
      </c>
      <c r="N593" s="29">
        <v>7.0619789233393631</v>
      </c>
      <c r="O593" s="30">
        <v>6.5</v>
      </c>
      <c r="P593" s="27" t="s">
        <v>106</v>
      </c>
      <c r="Q593" s="31">
        <v>2</v>
      </c>
      <c r="R593" s="25" t="s">
        <v>2766</v>
      </c>
      <c r="S593" s="25" t="s">
        <v>109</v>
      </c>
      <c r="T593" s="25" t="s">
        <v>3569</v>
      </c>
      <c r="U593" s="25" t="s">
        <v>128</v>
      </c>
      <c r="V593" s="23" t="s">
        <v>8</v>
      </c>
      <c r="W593" s="23" t="s">
        <v>1233</v>
      </c>
      <c r="X593" s="23" t="s">
        <v>8</v>
      </c>
      <c r="Y593" s="23" t="s">
        <v>1344</v>
      </c>
      <c r="Z593" s="23" t="s">
        <v>113</v>
      </c>
      <c r="AA593" s="23" t="s">
        <v>107</v>
      </c>
      <c r="AB593" s="23" t="s">
        <v>113</v>
      </c>
      <c r="AC593" s="25" t="s">
        <v>113</v>
      </c>
      <c r="AD593" s="32">
        <v>650000000</v>
      </c>
      <c r="AE593" s="33">
        <f>VLOOKUP(J593,Library!A:B,2,0)</f>
        <v>5</v>
      </c>
      <c r="AF593" s="33">
        <f>VLOOKUP(J593,Library!A:G,7,0)</f>
        <v>3</v>
      </c>
      <c r="AG593" s="28" t="str">
        <f>VLOOKUP(V593,Library!W:X,2,0)</f>
        <v>N/A</v>
      </c>
      <c r="AH593" s="28">
        <f>VLOOKUP(W593,Library!Y:Z,2,0)</f>
        <v>5</v>
      </c>
      <c r="AI593" s="28" t="str">
        <f>VLOOKUP(X593,Library!AA:AB,2,0)</f>
        <v>N/A</v>
      </c>
      <c r="AJ593" s="33">
        <f>IF(MAX(AG593,AH593,AI593)=0,VLOOKUP(I593,Library!$J:$P,7,0),MAX(AG593,AH593,AI593))</f>
        <v>5</v>
      </c>
      <c r="AK593" s="33">
        <f t="shared" si="39"/>
        <v>5</v>
      </c>
      <c r="AL593" s="33">
        <f>VLOOKUP(AA593,Library!T:U,2,0)</f>
        <v>1</v>
      </c>
      <c r="AM593" s="34">
        <f t="shared" si="40"/>
        <v>4.3</v>
      </c>
      <c r="AN593" s="33">
        <f t="shared" si="41"/>
        <v>5</v>
      </c>
      <c r="AO593" s="28" t="s">
        <v>127</v>
      </c>
      <c r="AP593" s="25" t="s">
        <v>128</v>
      </c>
      <c r="AQ593" s="28" t="s">
        <v>110</v>
      </c>
      <c r="AR593" s="28" t="s">
        <v>3568</v>
      </c>
      <c r="AS593" s="28" t="s">
        <v>2173</v>
      </c>
      <c r="AT593" s="23" t="s">
        <v>3569</v>
      </c>
      <c r="AU593" s="23" t="s">
        <v>130</v>
      </c>
      <c r="AV593" s="25" t="s">
        <v>128</v>
      </c>
      <c r="AW593" s="25" t="s">
        <v>109</v>
      </c>
      <c r="AX593" s="25" t="s">
        <v>128</v>
      </c>
      <c r="AY593" s="25" t="s">
        <v>128</v>
      </c>
      <c r="AZ593" s="25" t="s">
        <v>128</v>
      </c>
      <c r="BA593" s="25" t="s">
        <v>128</v>
      </c>
      <c r="BB593" s="25" t="s">
        <v>128</v>
      </c>
      <c r="BC593" s="25" t="s">
        <v>109</v>
      </c>
      <c r="BD593" s="25" t="s">
        <v>109</v>
      </c>
      <c r="BE593" s="25" t="s">
        <v>109</v>
      </c>
      <c r="BF593" s="25" t="s">
        <v>128</v>
      </c>
      <c r="BG593" s="25" t="s">
        <v>128</v>
      </c>
      <c r="BH593" s="25" t="s">
        <v>113</v>
      </c>
      <c r="BI593" s="23" t="s">
        <v>128</v>
      </c>
      <c r="BJ593" t="s">
        <v>1277</v>
      </c>
      <c r="BK593" s="23" t="s">
        <v>2076</v>
      </c>
      <c r="BL593" s="23"/>
    </row>
    <row r="594" spans="1:64" ht="15">
      <c r="A594" s="28">
        <v>897</v>
      </c>
      <c r="B594" s="23" t="s">
        <v>2077</v>
      </c>
      <c r="C594" s="28" t="s">
        <v>2241</v>
      </c>
      <c r="D594" s="23" t="s">
        <v>4354</v>
      </c>
      <c r="E594" s="42">
        <v>5</v>
      </c>
      <c r="F594" s="25" t="s">
        <v>109</v>
      </c>
      <c r="G594" s="25" t="s">
        <v>109</v>
      </c>
      <c r="H594" s="25" t="s">
        <v>128</v>
      </c>
      <c r="I594" s="29" t="s">
        <v>2605</v>
      </c>
      <c r="J594" s="43" t="s">
        <v>18</v>
      </c>
      <c r="K594" s="23" t="s">
        <v>20</v>
      </c>
      <c r="L594" s="29">
        <v>104.91500000000001</v>
      </c>
      <c r="M594" s="29">
        <v>105.121</v>
      </c>
      <c r="N594" s="29">
        <v>6.6578956028026948</v>
      </c>
      <c r="O594" s="30">
        <v>7.35</v>
      </c>
      <c r="P594" s="27" t="s">
        <v>106</v>
      </c>
      <c r="Q594" s="31">
        <v>2</v>
      </c>
      <c r="R594" s="25" t="s">
        <v>4413</v>
      </c>
      <c r="S594" s="25" t="s">
        <v>109</v>
      </c>
      <c r="T594" s="25" t="s">
        <v>679</v>
      </c>
      <c r="U594" s="25" t="s">
        <v>128</v>
      </c>
      <c r="V594" s="23" t="s">
        <v>8</v>
      </c>
      <c r="W594" s="23" t="s">
        <v>1233</v>
      </c>
      <c r="X594" s="23" t="s">
        <v>8</v>
      </c>
      <c r="Y594" s="23" t="s">
        <v>1344</v>
      </c>
      <c r="Z594" s="23" t="s">
        <v>113</v>
      </c>
      <c r="AA594" s="23" t="s">
        <v>107</v>
      </c>
      <c r="AB594" s="23" t="s">
        <v>113</v>
      </c>
      <c r="AC594" s="25" t="s">
        <v>113</v>
      </c>
      <c r="AD594" s="32">
        <v>300000000</v>
      </c>
      <c r="AE594" s="33">
        <f>VLOOKUP(J594,Library!A:B,2,0)</f>
        <v>5</v>
      </c>
      <c r="AF594" s="33">
        <f>VLOOKUP(J594,Library!A:G,7,0)</f>
        <v>3</v>
      </c>
      <c r="AG594" s="28" t="str">
        <f>VLOOKUP(V594,Library!W:X,2,0)</f>
        <v>N/A</v>
      </c>
      <c r="AH594" s="28">
        <f>VLOOKUP(W594,Library!Y:Z,2,0)</f>
        <v>5</v>
      </c>
      <c r="AI594" s="28" t="str">
        <f>VLOOKUP(X594,Library!AA:AB,2,0)</f>
        <v>N/A</v>
      </c>
      <c r="AJ594" s="33">
        <f>IF(MAX(AG594,AH594,AI594)=0,VLOOKUP(I594,Library!$J:$P,7,0),MAX(AG594,AH594,AI594))</f>
        <v>5</v>
      </c>
      <c r="AK594" s="33">
        <f t="shared" ref="AK594:AK643" si="42">IF(AND(AC594&gt;=0,AC594&lt;=1),2,IF(AND(AC594&gt;1,AC594&lt;=5),3,IF(AND(AC594&gt;5,AC594&lt;=10),4,IF(OR(AC594&gt;10,AC594=""),5,""))))</f>
        <v>5</v>
      </c>
      <c r="AL594" s="33">
        <f>VLOOKUP(AA594,Library!T:U,2,0)</f>
        <v>1</v>
      </c>
      <c r="AM594" s="34">
        <f t="shared" ref="AM594:AM643" si="43">AE594*0.35+AF594*0.25+AJ594*0.25+AK594*0.1+AL594*0.05</f>
        <v>4.3</v>
      </c>
      <c r="AN594" s="33">
        <f t="shared" ref="AN594:AN643" si="44">IF(AND(AM594&gt;=1,AM594&lt;=1.45),1,IF(AND(AM594&gt;1.45,AM594&lt;=2.1),2,IF(AND(AM594&gt;2.1,AM594&lt;=2.95),3,IF(AND(AM594&gt;2.95,AM594&lt;=3.65),4,IF(AND(AM594&gt;3.65,AM594&lt;=5),5,"")))))</f>
        <v>5</v>
      </c>
      <c r="AO594" s="28" t="s">
        <v>127</v>
      </c>
      <c r="AP594" s="25" t="s">
        <v>128</v>
      </c>
      <c r="AQ594" s="28" t="s">
        <v>110</v>
      </c>
      <c r="AR594" s="28" t="s">
        <v>3568</v>
      </c>
      <c r="AS594" s="28" t="s">
        <v>2173</v>
      </c>
      <c r="AT594" s="23" t="s">
        <v>679</v>
      </c>
      <c r="AU594" s="23" t="s">
        <v>130</v>
      </c>
      <c r="AV594" s="25" t="s">
        <v>128</v>
      </c>
      <c r="AW594" s="25" t="s">
        <v>109</v>
      </c>
      <c r="AX594" s="25" t="s">
        <v>128</v>
      </c>
      <c r="AY594" s="25" t="s">
        <v>128</v>
      </c>
      <c r="AZ594" s="25" t="s">
        <v>128</v>
      </c>
      <c r="BA594" s="25" t="s">
        <v>128</v>
      </c>
      <c r="BB594" s="25" t="s">
        <v>128</v>
      </c>
      <c r="BC594" s="25" t="s">
        <v>109</v>
      </c>
      <c r="BD594" s="25" t="s">
        <v>109</v>
      </c>
      <c r="BE594" s="25" t="s">
        <v>109</v>
      </c>
      <c r="BF594" s="25" t="s">
        <v>128</v>
      </c>
      <c r="BG594" s="25" t="s">
        <v>128</v>
      </c>
      <c r="BH594" s="25" t="s">
        <v>113</v>
      </c>
      <c r="BI594" s="23" t="s">
        <v>128</v>
      </c>
      <c r="BJ594" t="s">
        <v>1277</v>
      </c>
      <c r="BK594" s="23" t="s">
        <v>2077</v>
      </c>
      <c r="BL594" s="23"/>
    </row>
    <row r="595" spans="1:64" ht="15">
      <c r="A595" s="28">
        <v>898</v>
      </c>
      <c r="B595" s="23" t="s">
        <v>2078</v>
      </c>
      <c r="C595" s="28" t="s">
        <v>2242</v>
      </c>
      <c r="D595" s="23" t="s">
        <v>2174</v>
      </c>
      <c r="E595" s="42">
        <v>3</v>
      </c>
      <c r="F595" s="25" t="s">
        <v>109</v>
      </c>
      <c r="G595" s="25" t="s">
        <v>109</v>
      </c>
      <c r="H595" s="25" t="s">
        <v>128</v>
      </c>
      <c r="I595" s="29" t="s">
        <v>2606</v>
      </c>
      <c r="J595" s="43" t="s">
        <v>3635</v>
      </c>
      <c r="K595" s="23" t="s">
        <v>24</v>
      </c>
      <c r="L595" s="29">
        <v>91.14</v>
      </c>
      <c r="M595" s="29">
        <v>91.200999999999993</v>
      </c>
      <c r="N595" s="29">
        <v>4.9438152153091295</v>
      </c>
      <c r="O595" s="30">
        <v>2.98</v>
      </c>
      <c r="P595" s="27" t="s">
        <v>106</v>
      </c>
      <c r="Q595" s="31">
        <v>2</v>
      </c>
      <c r="R595" s="25" t="s">
        <v>4427</v>
      </c>
      <c r="S595" s="25" t="s">
        <v>109</v>
      </c>
      <c r="T595" s="25" t="s">
        <v>3572</v>
      </c>
      <c r="U595" s="25" t="s">
        <v>128</v>
      </c>
      <c r="V595" s="23" t="s">
        <v>1228</v>
      </c>
      <c r="W595" s="23" t="s">
        <v>1229</v>
      </c>
      <c r="X595" s="23" t="s">
        <v>1228</v>
      </c>
      <c r="Y595" s="23" t="s">
        <v>1301</v>
      </c>
      <c r="Z595" s="23" t="s">
        <v>1276</v>
      </c>
      <c r="AA595" s="23" t="s">
        <v>107</v>
      </c>
      <c r="AB595" s="23" t="s">
        <v>3081</v>
      </c>
      <c r="AC595" s="25">
        <v>5.1232876712328768</v>
      </c>
      <c r="AD595" s="32">
        <v>700000000</v>
      </c>
      <c r="AE595" s="33">
        <f>VLOOKUP(J595,Library!A:B,2,0)</f>
        <v>1</v>
      </c>
      <c r="AF595" s="33">
        <f>VLOOKUP(J595,Library!A:G,7,0)</f>
        <v>3</v>
      </c>
      <c r="AG595" s="28">
        <f>VLOOKUP(V595,Library!W:X,2,0)</f>
        <v>4</v>
      </c>
      <c r="AH595" s="28">
        <f>VLOOKUP(W595,Library!Y:Z,2,0)</f>
        <v>4</v>
      </c>
      <c r="AI595" s="28">
        <f>VLOOKUP(X595,Library!AA:AB,2,0)</f>
        <v>4</v>
      </c>
      <c r="AJ595" s="33">
        <f>IF(MAX(AG595,AH595,AI595)=0,VLOOKUP(I595,Library!$J:$P,7,0),MAX(AG595,AH595,AI595))</f>
        <v>4</v>
      </c>
      <c r="AK595" s="33">
        <f t="shared" si="42"/>
        <v>4</v>
      </c>
      <c r="AL595" s="33">
        <f>VLOOKUP(AA595,Library!T:U,2,0)</f>
        <v>1</v>
      </c>
      <c r="AM595" s="34">
        <f t="shared" si="43"/>
        <v>2.5499999999999998</v>
      </c>
      <c r="AN595" s="33">
        <f t="shared" si="44"/>
        <v>3</v>
      </c>
      <c r="AO595" s="28" t="s">
        <v>173</v>
      </c>
      <c r="AP595" s="25" t="s">
        <v>128</v>
      </c>
      <c r="AQ595" s="28" t="s">
        <v>3570</v>
      </c>
      <c r="AR595" s="28" t="s">
        <v>3571</v>
      </c>
      <c r="AS595" s="28" t="s">
        <v>2174</v>
      </c>
      <c r="AT595" s="23" t="s">
        <v>3572</v>
      </c>
      <c r="AU595" s="23" t="s">
        <v>35</v>
      </c>
      <c r="AV595" s="25" t="s">
        <v>128</v>
      </c>
      <c r="AW595" s="25" t="s">
        <v>128</v>
      </c>
      <c r="AX595" s="25" t="s">
        <v>128</v>
      </c>
      <c r="AY595" s="25" t="s">
        <v>128</v>
      </c>
      <c r="AZ595" s="25" t="s">
        <v>128</v>
      </c>
      <c r="BA595" s="25" t="s">
        <v>109</v>
      </c>
      <c r="BB595" s="25" t="s">
        <v>109</v>
      </c>
      <c r="BC595" s="25" t="s">
        <v>128</v>
      </c>
      <c r="BD595" s="25" t="s">
        <v>128</v>
      </c>
      <c r="BE595" s="25" t="s">
        <v>128</v>
      </c>
      <c r="BF595" s="25" t="s">
        <v>128</v>
      </c>
      <c r="BG595" s="25" t="s">
        <v>128</v>
      </c>
      <c r="BH595" s="25" t="s">
        <v>113</v>
      </c>
      <c r="BI595" s="23" t="s">
        <v>128</v>
      </c>
      <c r="BJ595" t="s">
        <v>1308</v>
      </c>
      <c r="BK595" s="23" t="s">
        <v>2078</v>
      </c>
      <c r="BL595" s="23"/>
    </row>
    <row r="596" spans="1:64" ht="15">
      <c r="A596" s="28">
        <v>899</v>
      </c>
      <c r="B596" s="23" t="s">
        <v>2079</v>
      </c>
      <c r="C596" s="28" t="s">
        <v>2243</v>
      </c>
      <c r="D596" s="23" t="s">
        <v>2174</v>
      </c>
      <c r="E596" s="42">
        <v>3</v>
      </c>
      <c r="F596" s="25" t="s">
        <v>109</v>
      </c>
      <c r="G596" s="25" t="s">
        <v>109</v>
      </c>
      <c r="H596" s="25" t="s">
        <v>128</v>
      </c>
      <c r="I596" s="29" t="s">
        <v>2606</v>
      </c>
      <c r="J596" s="43" t="s">
        <v>3635</v>
      </c>
      <c r="K596" s="23" t="s">
        <v>24</v>
      </c>
      <c r="L596" s="29">
        <v>81.323999999999998</v>
      </c>
      <c r="M596" s="29">
        <v>81.683999999999997</v>
      </c>
      <c r="N596" s="29">
        <v>5.6767703973952921</v>
      </c>
      <c r="O596" s="30">
        <v>4.3</v>
      </c>
      <c r="P596" s="27" t="s">
        <v>106</v>
      </c>
      <c r="Q596" s="31">
        <v>2</v>
      </c>
      <c r="R596" s="25" t="s">
        <v>4427</v>
      </c>
      <c r="S596" s="25" t="s">
        <v>109</v>
      </c>
      <c r="T596" s="25" t="s">
        <v>3573</v>
      </c>
      <c r="U596" s="25" t="s">
        <v>128</v>
      </c>
      <c r="V596" s="23" t="s">
        <v>1228</v>
      </c>
      <c r="W596" s="23" t="s">
        <v>1229</v>
      </c>
      <c r="X596" s="23" t="s">
        <v>1228</v>
      </c>
      <c r="Y596" s="23" t="s">
        <v>1301</v>
      </c>
      <c r="Z596" s="23" t="s">
        <v>1276</v>
      </c>
      <c r="AA596" s="23" t="s">
        <v>107</v>
      </c>
      <c r="AB596" s="23" t="s">
        <v>3082</v>
      </c>
      <c r="AC596" s="25">
        <v>25.136986301369863</v>
      </c>
      <c r="AD596" s="32">
        <v>550000000</v>
      </c>
      <c r="AE596" s="33">
        <f>VLOOKUP(J596,Library!A:B,2,0)</f>
        <v>1</v>
      </c>
      <c r="AF596" s="33">
        <f>VLOOKUP(J596,Library!A:G,7,0)</f>
        <v>3</v>
      </c>
      <c r="AG596" s="28">
        <f>VLOOKUP(V596,Library!W:X,2,0)</f>
        <v>4</v>
      </c>
      <c r="AH596" s="28">
        <f>VLOOKUP(W596,Library!Y:Z,2,0)</f>
        <v>4</v>
      </c>
      <c r="AI596" s="28">
        <f>VLOOKUP(X596,Library!AA:AB,2,0)</f>
        <v>4</v>
      </c>
      <c r="AJ596" s="33">
        <f>IF(MAX(AG596,AH596,AI596)=0,VLOOKUP(I596,Library!$J:$P,7,0),MAX(AG596,AH596,AI596))</f>
        <v>4</v>
      </c>
      <c r="AK596" s="33">
        <f t="shared" si="42"/>
        <v>5</v>
      </c>
      <c r="AL596" s="33">
        <f>VLOOKUP(AA596,Library!T:U,2,0)</f>
        <v>1</v>
      </c>
      <c r="AM596" s="34">
        <f t="shared" si="43"/>
        <v>2.65</v>
      </c>
      <c r="AN596" s="33">
        <f t="shared" si="44"/>
        <v>3</v>
      </c>
      <c r="AO596" s="28" t="s">
        <v>173</v>
      </c>
      <c r="AP596" s="25" t="s">
        <v>128</v>
      </c>
      <c r="AQ596" s="28" t="s">
        <v>3570</v>
      </c>
      <c r="AR596" s="28" t="s">
        <v>3571</v>
      </c>
      <c r="AS596" s="28" t="s">
        <v>2174</v>
      </c>
      <c r="AT596" s="23" t="s">
        <v>3573</v>
      </c>
      <c r="AU596" s="23" t="s">
        <v>35</v>
      </c>
      <c r="AV596" s="25" t="s">
        <v>128</v>
      </c>
      <c r="AW596" s="25" t="s">
        <v>128</v>
      </c>
      <c r="AX596" s="25" t="s">
        <v>128</v>
      </c>
      <c r="AY596" s="25" t="s">
        <v>128</v>
      </c>
      <c r="AZ596" s="25" t="s">
        <v>128</v>
      </c>
      <c r="BA596" s="25" t="s">
        <v>109</v>
      </c>
      <c r="BB596" s="25" t="s">
        <v>109</v>
      </c>
      <c r="BC596" s="25" t="s">
        <v>128</v>
      </c>
      <c r="BD596" s="25" t="s">
        <v>128</v>
      </c>
      <c r="BE596" s="25" t="s">
        <v>128</v>
      </c>
      <c r="BF596" s="25" t="s">
        <v>128</v>
      </c>
      <c r="BG596" s="25" t="s">
        <v>128</v>
      </c>
      <c r="BH596" s="25" t="s">
        <v>113</v>
      </c>
      <c r="BI596" s="23" t="s">
        <v>128</v>
      </c>
      <c r="BJ596" t="s">
        <v>1308</v>
      </c>
      <c r="BK596" s="23" t="s">
        <v>2079</v>
      </c>
      <c r="BL596" s="23"/>
    </row>
    <row r="597" spans="1:64" ht="15">
      <c r="A597" s="28">
        <v>900</v>
      </c>
      <c r="B597" s="23" t="s">
        <v>2080</v>
      </c>
      <c r="C597" s="28" t="s">
        <v>2244</v>
      </c>
      <c r="D597" s="23" t="s">
        <v>1086</v>
      </c>
      <c r="E597" s="42">
        <v>3</v>
      </c>
      <c r="F597" s="25" t="s">
        <v>109</v>
      </c>
      <c r="G597" s="25" t="s">
        <v>109</v>
      </c>
      <c r="H597" s="25" t="s">
        <v>128</v>
      </c>
      <c r="I597" s="29" t="s">
        <v>2544</v>
      </c>
      <c r="J597" s="43" t="s">
        <v>1905</v>
      </c>
      <c r="K597" s="23" t="s">
        <v>25</v>
      </c>
      <c r="L597" s="29">
        <v>103.459</v>
      </c>
      <c r="M597" s="29">
        <v>103.517</v>
      </c>
      <c r="N597" s="29">
        <v>5.309718957133529</v>
      </c>
      <c r="O597" s="30">
        <v>6.4420000000000002</v>
      </c>
      <c r="P597" s="27" t="s">
        <v>106</v>
      </c>
      <c r="Q597" s="31">
        <v>2</v>
      </c>
      <c r="R597" s="25" t="s">
        <v>3116</v>
      </c>
      <c r="S597" s="25" t="s">
        <v>109</v>
      </c>
      <c r="T597" s="25" t="s">
        <v>3575</v>
      </c>
      <c r="U597" s="25" t="s">
        <v>128</v>
      </c>
      <c r="V597" s="23" t="s">
        <v>1215</v>
      </c>
      <c r="W597" s="23" t="s">
        <v>1212</v>
      </c>
      <c r="X597" s="23" t="s">
        <v>76</v>
      </c>
      <c r="Y597" s="23" t="s">
        <v>1301</v>
      </c>
      <c r="Z597" s="23" t="s">
        <v>113</v>
      </c>
      <c r="AA597" s="23" t="s">
        <v>107</v>
      </c>
      <c r="AB597" s="23" t="s">
        <v>3084</v>
      </c>
      <c r="AC597" s="25">
        <v>2.5232876712328767</v>
      </c>
      <c r="AD597" s="32">
        <v>1750000000</v>
      </c>
      <c r="AE597" s="33">
        <f>VLOOKUP(J597,Library!A:B,2,0)</f>
        <v>3</v>
      </c>
      <c r="AF597" s="33">
        <f>VLOOKUP(J597,Library!A:G,7,0)</f>
        <v>3</v>
      </c>
      <c r="AG597" s="28">
        <f>VLOOKUP(V597,Library!W:X,2,0)</f>
        <v>3</v>
      </c>
      <c r="AH597" s="28">
        <f>VLOOKUP(W597,Library!Y:Z,2,0)</f>
        <v>3</v>
      </c>
      <c r="AI597" s="28">
        <f>VLOOKUP(X597,Library!AA:AB,2,0)</f>
        <v>3</v>
      </c>
      <c r="AJ597" s="33">
        <f>IF(MAX(AG597,AH597,AI597)=0,VLOOKUP(I597,Library!$J:$P,7,0),MAX(AG597,AH597,AI597))</f>
        <v>3</v>
      </c>
      <c r="AK597" s="33">
        <f t="shared" si="42"/>
        <v>3</v>
      </c>
      <c r="AL597" s="33">
        <f>VLOOKUP(AA597,Library!T:U,2,0)</f>
        <v>1</v>
      </c>
      <c r="AM597" s="34">
        <f t="shared" si="43"/>
        <v>2.8999999999999995</v>
      </c>
      <c r="AN597" s="33">
        <f t="shared" si="44"/>
        <v>3</v>
      </c>
      <c r="AO597" s="28" t="s">
        <v>136</v>
      </c>
      <c r="AP597" s="25" t="s">
        <v>128</v>
      </c>
      <c r="AQ597" s="28" t="s">
        <v>3464</v>
      </c>
      <c r="AR597" s="28" t="s">
        <v>3465</v>
      </c>
      <c r="AS597" s="28" t="s">
        <v>1086</v>
      </c>
      <c r="AT597" s="23" t="s">
        <v>3575</v>
      </c>
      <c r="AU597" s="23" t="s">
        <v>35</v>
      </c>
      <c r="AV597" s="25" t="s">
        <v>128</v>
      </c>
      <c r="AW597" s="25" t="s">
        <v>128</v>
      </c>
      <c r="AX597" s="25" t="s">
        <v>128</v>
      </c>
      <c r="AY597" s="25" t="s">
        <v>128</v>
      </c>
      <c r="AZ597" s="25" t="s">
        <v>128</v>
      </c>
      <c r="BA597" s="25" t="s">
        <v>128</v>
      </c>
      <c r="BB597" s="25" t="s">
        <v>128</v>
      </c>
      <c r="BC597" s="25" t="s">
        <v>128</v>
      </c>
      <c r="BD597" s="25" t="s">
        <v>128</v>
      </c>
      <c r="BE597" s="25" t="s">
        <v>128</v>
      </c>
      <c r="BF597" s="25" t="s">
        <v>109</v>
      </c>
      <c r="BG597" s="25" t="s">
        <v>128</v>
      </c>
      <c r="BH597" s="25" t="s">
        <v>113</v>
      </c>
      <c r="BI597" s="23" t="s">
        <v>128</v>
      </c>
      <c r="BJ597" t="s">
        <v>1277</v>
      </c>
      <c r="BK597" s="23" t="s">
        <v>2080</v>
      </c>
      <c r="BL597" s="23"/>
    </row>
    <row r="598" spans="1:64" ht="15">
      <c r="A598" s="28">
        <v>901</v>
      </c>
      <c r="B598" s="23" t="s">
        <v>2081</v>
      </c>
      <c r="C598" s="28" t="s">
        <v>2245</v>
      </c>
      <c r="D598" s="23" t="s">
        <v>4351</v>
      </c>
      <c r="E598" s="42">
        <v>5</v>
      </c>
      <c r="F598" s="25" t="s">
        <v>109</v>
      </c>
      <c r="G598" s="25" t="s">
        <v>109</v>
      </c>
      <c r="H598" s="25" t="s">
        <v>128</v>
      </c>
      <c r="I598" s="29" t="s">
        <v>2544</v>
      </c>
      <c r="J598" s="43" t="s">
        <v>18</v>
      </c>
      <c r="K598" s="23" t="s">
        <v>25</v>
      </c>
      <c r="L598" s="29">
        <v>91.37</v>
      </c>
      <c r="M598" s="29">
        <v>91.558999999999997</v>
      </c>
      <c r="N598" s="29">
        <v>6.898079203158356</v>
      </c>
      <c r="O598" s="30">
        <v>4.375</v>
      </c>
      <c r="P598" s="27" t="s">
        <v>106</v>
      </c>
      <c r="Q598" s="31">
        <v>2</v>
      </c>
      <c r="R598" s="25" t="s">
        <v>2744</v>
      </c>
      <c r="S598" s="25" t="s">
        <v>109</v>
      </c>
      <c r="T598" s="25" t="s">
        <v>3576</v>
      </c>
      <c r="U598" s="25" t="s">
        <v>128</v>
      </c>
      <c r="V598" s="23" t="s">
        <v>1228</v>
      </c>
      <c r="W598" s="23" t="s">
        <v>1229</v>
      </c>
      <c r="X598" s="23" t="s">
        <v>1228</v>
      </c>
      <c r="Y598" s="23" t="s">
        <v>1344</v>
      </c>
      <c r="Z598" s="23" t="s">
        <v>113</v>
      </c>
      <c r="AA598" s="23" t="s">
        <v>107</v>
      </c>
      <c r="AB598" s="23" t="s">
        <v>113</v>
      </c>
      <c r="AC598" s="25" t="s">
        <v>113</v>
      </c>
      <c r="AD598" s="32">
        <v>1500000000</v>
      </c>
      <c r="AE598" s="33">
        <f>VLOOKUP(J598,Library!A:B,2,0)</f>
        <v>5</v>
      </c>
      <c r="AF598" s="33">
        <f>VLOOKUP(J598,Library!A:G,7,0)</f>
        <v>3</v>
      </c>
      <c r="AG598" s="28">
        <f>VLOOKUP(V598,Library!W:X,2,0)</f>
        <v>4</v>
      </c>
      <c r="AH598" s="28">
        <f>VLOOKUP(W598,Library!Y:Z,2,0)</f>
        <v>4</v>
      </c>
      <c r="AI598" s="28">
        <f>VLOOKUP(X598,Library!AA:AB,2,0)</f>
        <v>4</v>
      </c>
      <c r="AJ598" s="33">
        <f>IF(MAX(AG598,AH598,AI598)=0,VLOOKUP(I598,Library!$J:$P,7,0),MAX(AG598,AH598,AI598))</f>
        <v>4</v>
      </c>
      <c r="AK598" s="33">
        <f t="shared" si="42"/>
        <v>5</v>
      </c>
      <c r="AL598" s="33">
        <f>VLOOKUP(AA598,Library!T:U,2,0)</f>
        <v>1</v>
      </c>
      <c r="AM598" s="34">
        <f t="shared" si="43"/>
        <v>4.05</v>
      </c>
      <c r="AN598" s="33">
        <f t="shared" si="44"/>
        <v>5</v>
      </c>
      <c r="AO598" s="28" t="s">
        <v>3445</v>
      </c>
      <c r="AP598" s="25" t="s">
        <v>128</v>
      </c>
      <c r="AQ598" s="28" t="s">
        <v>3464</v>
      </c>
      <c r="AR598" s="28" t="s">
        <v>3465</v>
      </c>
      <c r="AS598" s="28" t="s">
        <v>1086</v>
      </c>
      <c r="AT598" s="23" t="s">
        <v>3576</v>
      </c>
      <c r="AU598" s="23" t="s">
        <v>130</v>
      </c>
      <c r="AV598" s="25" t="s">
        <v>128</v>
      </c>
      <c r="AW598" s="25" t="s">
        <v>109</v>
      </c>
      <c r="AX598" s="25" t="s">
        <v>128</v>
      </c>
      <c r="AY598" s="25" t="s">
        <v>128</v>
      </c>
      <c r="AZ598" s="25" t="s">
        <v>128</v>
      </c>
      <c r="BA598" s="25" t="s">
        <v>128</v>
      </c>
      <c r="BB598" s="25" t="s">
        <v>128</v>
      </c>
      <c r="BC598" s="25" t="s">
        <v>109</v>
      </c>
      <c r="BD598" s="25" t="s">
        <v>109</v>
      </c>
      <c r="BE598" s="25" t="s">
        <v>109</v>
      </c>
      <c r="BF598" s="25" t="s">
        <v>109</v>
      </c>
      <c r="BG598" s="25" t="s">
        <v>128</v>
      </c>
      <c r="BH598" s="25" t="s">
        <v>113</v>
      </c>
      <c r="BI598" s="23" t="s">
        <v>128</v>
      </c>
      <c r="BJ598" t="s">
        <v>1277</v>
      </c>
      <c r="BK598" s="23" t="s">
        <v>2081</v>
      </c>
      <c r="BL598" s="23"/>
    </row>
    <row r="599" spans="1:64" ht="15">
      <c r="A599" s="28">
        <v>902</v>
      </c>
      <c r="B599" s="23" t="s">
        <v>2082</v>
      </c>
      <c r="C599" s="28" t="s">
        <v>2246</v>
      </c>
      <c r="D599" s="23" t="s">
        <v>2176</v>
      </c>
      <c r="E599" s="42">
        <v>3</v>
      </c>
      <c r="F599" s="25" t="s">
        <v>128</v>
      </c>
      <c r="G599" s="25" t="s">
        <v>128</v>
      </c>
      <c r="H599" s="25" t="s">
        <v>128</v>
      </c>
      <c r="I599" s="29" t="s">
        <v>2608</v>
      </c>
      <c r="J599" s="43" t="s">
        <v>4252</v>
      </c>
      <c r="K599" s="27" t="s">
        <v>4247</v>
      </c>
      <c r="L599" s="29">
        <v>25.52</v>
      </c>
      <c r="M599" s="29">
        <v>25.625</v>
      </c>
      <c r="N599" s="29">
        <v>4.9717206915649719</v>
      </c>
      <c r="O599" s="30">
        <v>0.5</v>
      </c>
      <c r="P599" s="27" t="s">
        <v>106</v>
      </c>
      <c r="Q599" s="31">
        <v>2</v>
      </c>
      <c r="R599" s="25" t="s">
        <v>4390</v>
      </c>
      <c r="S599" s="25" t="s">
        <v>128</v>
      </c>
      <c r="T599" s="25" t="s">
        <v>4374</v>
      </c>
      <c r="U599" s="25" t="s">
        <v>128</v>
      </c>
      <c r="V599" s="23" t="s">
        <v>8</v>
      </c>
      <c r="W599" s="23" t="s">
        <v>1256</v>
      </c>
      <c r="X599" s="23" t="s">
        <v>2151</v>
      </c>
      <c r="Y599" s="23" t="s">
        <v>1315</v>
      </c>
      <c r="Z599" s="23" t="s">
        <v>113</v>
      </c>
      <c r="AA599" s="23" t="s">
        <v>1203</v>
      </c>
      <c r="AB599" s="23" t="s">
        <v>3085</v>
      </c>
      <c r="AC599" s="25">
        <v>35.742465753424661</v>
      </c>
      <c r="AD599" s="32">
        <v>25886249000</v>
      </c>
      <c r="AE599" s="33">
        <f>VLOOKUP(J599,Library!A:B,2,0)</f>
        <v>1</v>
      </c>
      <c r="AF599" s="33">
        <f>VLOOKUP(J599,Library!A:G,7,0)</f>
        <v>3</v>
      </c>
      <c r="AG599" s="28" t="str">
        <f>VLOOKUP(V599,Library!W:X,2,0)</f>
        <v>N/A</v>
      </c>
      <c r="AH599" s="28">
        <f>VLOOKUP(W599,Library!Y:Z,2,0)</f>
        <v>3</v>
      </c>
      <c r="AI599" s="28">
        <f>VLOOKUP(X599,Library!AA:AB,2,0)</f>
        <v>2</v>
      </c>
      <c r="AJ599" s="33">
        <f>IF(MAX(AG599,AH599,AI599)=0,VLOOKUP(I599,Library!$J:$P,7,0),MAX(AG599,AH599,AI599))</f>
        <v>3</v>
      </c>
      <c r="AK599" s="33">
        <f t="shared" si="42"/>
        <v>5</v>
      </c>
      <c r="AL599" s="33">
        <f>VLOOKUP(AA599,Library!T:U,2,0)</f>
        <v>1</v>
      </c>
      <c r="AM599" s="34">
        <f t="shared" si="43"/>
        <v>2.4</v>
      </c>
      <c r="AN599" s="33">
        <f t="shared" si="44"/>
        <v>3</v>
      </c>
      <c r="AO599" s="28" t="s">
        <v>412</v>
      </c>
      <c r="AP599" s="25" t="s">
        <v>128</v>
      </c>
      <c r="AQ599" s="28" t="s">
        <v>3577</v>
      </c>
      <c r="AR599" s="28" t="s">
        <v>3578</v>
      </c>
      <c r="AS599" s="28" t="s">
        <v>2176</v>
      </c>
      <c r="AT599" s="23" t="s">
        <v>113</v>
      </c>
      <c r="AU599" s="23" t="s">
        <v>114</v>
      </c>
      <c r="AV599" s="25" t="s">
        <v>128</v>
      </c>
      <c r="AW599" s="25" t="s">
        <v>128</v>
      </c>
      <c r="AX599" s="25" t="s">
        <v>128</v>
      </c>
      <c r="AY599" s="25" t="s">
        <v>128</v>
      </c>
      <c r="AZ599" s="25" t="s">
        <v>128</v>
      </c>
      <c r="BA599" s="25" t="s">
        <v>128</v>
      </c>
      <c r="BB599" s="25" t="s">
        <v>128</v>
      </c>
      <c r="BC599" s="25" t="s">
        <v>128</v>
      </c>
      <c r="BD599" s="25" t="s">
        <v>128</v>
      </c>
      <c r="BE599" s="25" t="s">
        <v>128</v>
      </c>
      <c r="BF599" s="25" t="s">
        <v>128</v>
      </c>
      <c r="BG599" s="25" t="s">
        <v>128</v>
      </c>
      <c r="BH599" s="25" t="s">
        <v>113</v>
      </c>
      <c r="BI599" s="23" t="s">
        <v>128</v>
      </c>
      <c r="BJ599" t="s">
        <v>1345</v>
      </c>
      <c r="BK599" s="23" t="s">
        <v>2082</v>
      </c>
      <c r="BL599" s="23"/>
    </row>
    <row r="600" spans="1:64" ht="15">
      <c r="A600" s="28">
        <v>903</v>
      </c>
      <c r="B600" s="23" t="s">
        <v>2083</v>
      </c>
      <c r="C600" s="28" t="s">
        <v>2247</v>
      </c>
      <c r="D600" s="23" t="s">
        <v>2389</v>
      </c>
      <c r="E600" s="42">
        <v>2</v>
      </c>
      <c r="F600" s="25" t="s">
        <v>128</v>
      </c>
      <c r="G600" s="25" t="s">
        <v>128</v>
      </c>
      <c r="H600" s="25" t="s">
        <v>128</v>
      </c>
      <c r="I600" s="29" t="s">
        <v>2609</v>
      </c>
      <c r="J600" s="43" t="s">
        <v>10</v>
      </c>
      <c r="K600" s="23" t="s">
        <v>22</v>
      </c>
      <c r="L600" s="29">
        <v>99.718000000000004</v>
      </c>
      <c r="M600" s="29">
        <v>99.733000000000004</v>
      </c>
      <c r="N600" s="29">
        <v>4.1949404519106714</v>
      </c>
      <c r="O600" s="30">
        <v>1.98</v>
      </c>
      <c r="P600" s="27" t="s">
        <v>106</v>
      </c>
      <c r="Q600" s="31">
        <v>2</v>
      </c>
      <c r="R600" s="25" t="s">
        <v>3086</v>
      </c>
      <c r="S600" s="25" t="s">
        <v>128</v>
      </c>
      <c r="T600" s="25" t="s">
        <v>4374</v>
      </c>
      <c r="U600" s="25" t="s">
        <v>128</v>
      </c>
      <c r="V600" s="23" t="s">
        <v>8</v>
      </c>
      <c r="W600" s="23" t="s">
        <v>1210</v>
      </c>
      <c r="X600" s="23" t="s">
        <v>8</v>
      </c>
      <c r="Y600" s="23" t="s">
        <v>1301</v>
      </c>
      <c r="Z600" s="23" t="s">
        <v>1276</v>
      </c>
      <c r="AA600" s="23" t="s">
        <v>107</v>
      </c>
      <c r="AB600" s="23" t="s">
        <v>3086</v>
      </c>
      <c r="AC600" s="25">
        <v>0.11780821917808219</v>
      </c>
      <c r="AD600" s="32">
        <v>700000000</v>
      </c>
      <c r="AE600" s="33">
        <f>VLOOKUP(J600,Library!A:B,2,0)</f>
        <v>1</v>
      </c>
      <c r="AF600" s="33">
        <f>VLOOKUP(J600,Library!A:G,7,0)</f>
        <v>3</v>
      </c>
      <c r="AG600" s="28" t="str">
        <f>VLOOKUP(V600,Library!W:X,2,0)</f>
        <v>N/A</v>
      </c>
      <c r="AH600" s="28">
        <f>VLOOKUP(W600,Library!Y:Z,2,0)</f>
        <v>3</v>
      </c>
      <c r="AI600" s="28" t="str">
        <f>VLOOKUP(X600,Library!AA:AB,2,0)</f>
        <v>N/A</v>
      </c>
      <c r="AJ600" s="33">
        <f>IF(MAX(AG600,AH600,AI600)=0,VLOOKUP(I600,Library!$J:$P,7,0),MAX(AG600,AH600,AI600))</f>
        <v>3</v>
      </c>
      <c r="AK600" s="33">
        <f t="shared" si="42"/>
        <v>2</v>
      </c>
      <c r="AL600" s="33">
        <f>VLOOKUP(AA600,Library!T:U,2,0)</f>
        <v>1</v>
      </c>
      <c r="AM600" s="34">
        <f t="shared" si="43"/>
        <v>2.1</v>
      </c>
      <c r="AN600" s="33">
        <f t="shared" si="44"/>
        <v>2</v>
      </c>
      <c r="AO600" s="28" t="s">
        <v>127</v>
      </c>
      <c r="AP600" s="25" t="s">
        <v>128</v>
      </c>
      <c r="AQ600" s="28" t="s">
        <v>3579</v>
      </c>
      <c r="AR600" s="28" t="s">
        <v>3580</v>
      </c>
      <c r="AS600" s="28" t="s">
        <v>2177</v>
      </c>
      <c r="AT600" s="23" t="s">
        <v>113</v>
      </c>
      <c r="AU600" s="23" t="s">
        <v>114</v>
      </c>
      <c r="AV600" s="25" t="s">
        <v>128</v>
      </c>
      <c r="AW600" s="25" t="s">
        <v>128</v>
      </c>
      <c r="AX600" s="25" t="s">
        <v>128</v>
      </c>
      <c r="AY600" s="25" t="s">
        <v>128</v>
      </c>
      <c r="AZ600" s="25" t="s">
        <v>128</v>
      </c>
      <c r="BA600" s="25" t="s">
        <v>128</v>
      </c>
      <c r="BB600" s="25" t="s">
        <v>128</v>
      </c>
      <c r="BC600" s="25" t="s">
        <v>128</v>
      </c>
      <c r="BD600" s="25" t="s">
        <v>128</v>
      </c>
      <c r="BE600" s="25" t="s">
        <v>128</v>
      </c>
      <c r="BF600" s="25" t="s">
        <v>128</v>
      </c>
      <c r="BG600" s="25" t="s">
        <v>128</v>
      </c>
      <c r="BH600" s="25" t="s">
        <v>113</v>
      </c>
      <c r="BI600" s="23" t="s">
        <v>128</v>
      </c>
      <c r="BJ600" t="s">
        <v>4364</v>
      </c>
      <c r="BK600" s="23" t="s">
        <v>2083</v>
      </c>
      <c r="BL600" s="23"/>
    </row>
    <row r="601" spans="1:64" ht="15">
      <c r="A601" s="28">
        <v>904</v>
      </c>
      <c r="B601" s="23" t="s">
        <v>2084</v>
      </c>
      <c r="C601" s="28" t="s">
        <v>2248</v>
      </c>
      <c r="D601" s="23" t="s">
        <v>2178</v>
      </c>
      <c r="E601" s="42">
        <v>2</v>
      </c>
      <c r="F601" s="25" t="s">
        <v>128</v>
      </c>
      <c r="G601" s="25" t="s">
        <v>128</v>
      </c>
      <c r="H601" s="25" t="s">
        <v>128</v>
      </c>
      <c r="I601" s="29" t="s">
        <v>2610</v>
      </c>
      <c r="J601" s="43" t="s">
        <v>4252</v>
      </c>
      <c r="K601" s="27" t="s">
        <v>4248</v>
      </c>
      <c r="L601" s="29">
        <v>50.497999999999998</v>
      </c>
      <c r="M601" s="29">
        <v>50.83</v>
      </c>
      <c r="N601" s="29">
        <v>5.2941566219225624</v>
      </c>
      <c r="O601" s="30">
        <v>1.75</v>
      </c>
      <c r="P601" s="27" t="s">
        <v>106</v>
      </c>
      <c r="Q601" s="31">
        <v>2</v>
      </c>
      <c r="R601" s="25" t="s">
        <v>4424</v>
      </c>
      <c r="S601" s="25" t="s">
        <v>128</v>
      </c>
      <c r="T601" s="25" t="s">
        <v>4374</v>
      </c>
      <c r="U601" s="25" t="s">
        <v>128</v>
      </c>
      <c r="V601" s="23" t="s">
        <v>8</v>
      </c>
      <c r="W601" s="23" t="s">
        <v>8</v>
      </c>
      <c r="X601" s="23" t="s">
        <v>2150</v>
      </c>
      <c r="Y601" s="23" t="s">
        <v>1301</v>
      </c>
      <c r="Z601" s="23" t="s">
        <v>113</v>
      </c>
      <c r="AA601" s="23" t="s">
        <v>1193</v>
      </c>
      <c r="AB601" s="23" t="s">
        <v>3087</v>
      </c>
      <c r="AC601" s="25">
        <v>25.397260273972602</v>
      </c>
      <c r="AD601" s="32">
        <v>19600000000</v>
      </c>
      <c r="AE601" s="33">
        <f>VLOOKUP(J601,Library!A:B,2,0)</f>
        <v>1</v>
      </c>
      <c r="AF601" s="33">
        <f>VLOOKUP(J601,Library!A:G,7,0)</f>
        <v>3</v>
      </c>
      <c r="AG601" s="28" t="str">
        <f>VLOOKUP(V601,Library!W:X,2,0)</f>
        <v>N/A</v>
      </c>
      <c r="AH601" s="28" t="str">
        <f>VLOOKUP(W601,Library!Y:Z,2,0)</f>
        <v>N/A</v>
      </c>
      <c r="AI601" s="28">
        <f>VLOOKUP(X601,Library!AA:AB,2,0)</f>
        <v>1</v>
      </c>
      <c r="AJ601" s="33">
        <f>IF(MAX(AG601,AH601,AI601)=0,VLOOKUP(I601,Library!$J:$P,7,0),MAX(AG601,AH601,AI601))</f>
        <v>1</v>
      </c>
      <c r="AK601" s="33">
        <f t="shared" si="42"/>
        <v>5</v>
      </c>
      <c r="AL601" s="33">
        <f>VLOOKUP(AA601,Library!T:U,2,0)</f>
        <v>1</v>
      </c>
      <c r="AM601" s="34">
        <f t="shared" si="43"/>
        <v>1.9000000000000001</v>
      </c>
      <c r="AN601" s="33">
        <f t="shared" si="44"/>
        <v>2</v>
      </c>
      <c r="AO601" s="28" t="s">
        <v>661</v>
      </c>
      <c r="AP601" s="25" t="s">
        <v>128</v>
      </c>
      <c r="AQ601" s="28" t="s">
        <v>3581</v>
      </c>
      <c r="AR601" s="28" t="s">
        <v>3582</v>
      </c>
      <c r="AS601" s="28" t="s">
        <v>2178</v>
      </c>
      <c r="AT601" s="23" t="s">
        <v>113</v>
      </c>
      <c r="AU601" s="23" t="s">
        <v>114</v>
      </c>
      <c r="AV601" s="25" t="s">
        <v>128</v>
      </c>
      <c r="AW601" s="25" t="s">
        <v>128</v>
      </c>
      <c r="AX601" s="25" t="s">
        <v>128</v>
      </c>
      <c r="AY601" s="25" t="s">
        <v>128</v>
      </c>
      <c r="AZ601" s="25" t="s">
        <v>128</v>
      </c>
      <c r="BA601" s="25" t="s">
        <v>128</v>
      </c>
      <c r="BB601" s="25" t="s">
        <v>128</v>
      </c>
      <c r="BC601" s="25" t="s">
        <v>128</v>
      </c>
      <c r="BD601" s="25" t="s">
        <v>128</v>
      </c>
      <c r="BE601" s="25" t="s">
        <v>128</v>
      </c>
      <c r="BF601" s="25" t="s">
        <v>128</v>
      </c>
      <c r="BG601" s="25" t="s">
        <v>128</v>
      </c>
      <c r="BH601" s="25" t="s">
        <v>113</v>
      </c>
      <c r="BI601" s="23" t="s">
        <v>128</v>
      </c>
      <c r="BJ601" t="s">
        <v>1345</v>
      </c>
      <c r="BK601" s="23" t="s">
        <v>2084</v>
      </c>
      <c r="BL601" s="23"/>
    </row>
    <row r="602" spans="1:64" ht="15">
      <c r="A602" s="28">
        <v>905</v>
      </c>
      <c r="B602" s="23" t="s">
        <v>2085</v>
      </c>
      <c r="C602" s="28" t="s">
        <v>2249</v>
      </c>
      <c r="D602" s="23" t="s">
        <v>346</v>
      </c>
      <c r="E602" s="42">
        <v>4</v>
      </c>
      <c r="F602" s="25" t="s">
        <v>109</v>
      </c>
      <c r="G602" s="25" t="s">
        <v>109</v>
      </c>
      <c r="H602" s="25" t="s">
        <v>128</v>
      </c>
      <c r="I602" s="29" t="s">
        <v>347</v>
      </c>
      <c r="J602" s="43" t="s">
        <v>1374</v>
      </c>
      <c r="K602" s="23" t="s">
        <v>21</v>
      </c>
      <c r="L602" s="29">
        <v>100.111</v>
      </c>
      <c r="M602" s="29">
        <v>100.27200000000001</v>
      </c>
      <c r="N602" s="29">
        <v>0.67917048119334744</v>
      </c>
      <c r="O602" s="30">
        <v>0</v>
      </c>
      <c r="P602" s="27" t="s">
        <v>106</v>
      </c>
      <c r="Q602" s="31">
        <v>0</v>
      </c>
      <c r="R602" s="25" t="s">
        <v>113</v>
      </c>
      <c r="S602" s="25" t="s">
        <v>128</v>
      </c>
      <c r="T602" s="25" t="s">
        <v>4374</v>
      </c>
      <c r="U602" s="25" t="s">
        <v>109</v>
      </c>
      <c r="V602" s="23" t="s">
        <v>8</v>
      </c>
      <c r="W602" s="23" t="s">
        <v>1220</v>
      </c>
      <c r="X602" s="23" t="s">
        <v>8</v>
      </c>
      <c r="Y602" s="23" t="s">
        <v>1301</v>
      </c>
      <c r="Z602" s="23" t="s">
        <v>113</v>
      </c>
      <c r="AA602" s="23" t="s">
        <v>107</v>
      </c>
      <c r="AB602" s="23" t="s">
        <v>3088</v>
      </c>
      <c r="AC602" s="25">
        <v>2.2328767123287672</v>
      </c>
      <c r="AD602" s="32">
        <v>1500000000</v>
      </c>
      <c r="AE602" s="33">
        <f>VLOOKUP(J602,Library!A:B,2,0)</f>
        <v>3</v>
      </c>
      <c r="AF602" s="33">
        <f>VLOOKUP(J602,Library!A:G,7,0)</f>
        <v>3</v>
      </c>
      <c r="AG602" s="28" t="str">
        <f>VLOOKUP(V602,Library!W:X,2,0)</f>
        <v>N/A</v>
      </c>
      <c r="AH602" s="28">
        <f>VLOOKUP(W602,Library!Y:Z,2,0)</f>
        <v>4</v>
      </c>
      <c r="AI602" s="28" t="str">
        <f>VLOOKUP(X602,Library!AA:AB,2,0)</f>
        <v>N/A</v>
      </c>
      <c r="AJ602" s="33">
        <f>IF(MAX(AG602,AH602,AI602)=0,VLOOKUP(I602,Library!$J:$P,7,0),MAX(AG602,AH602,AI602))</f>
        <v>4</v>
      </c>
      <c r="AK602" s="33">
        <f t="shared" si="42"/>
        <v>3</v>
      </c>
      <c r="AL602" s="33">
        <f>VLOOKUP(AA602,Library!T:U,2,0)</f>
        <v>1</v>
      </c>
      <c r="AM602" s="34">
        <f t="shared" si="43"/>
        <v>3.1499999999999995</v>
      </c>
      <c r="AN602" s="33">
        <f t="shared" si="44"/>
        <v>4</v>
      </c>
      <c r="AO602" s="28" t="s">
        <v>136</v>
      </c>
      <c r="AP602" s="25" t="s">
        <v>128</v>
      </c>
      <c r="AQ602" s="28" t="s">
        <v>348</v>
      </c>
      <c r="AR602" s="28" t="s">
        <v>349</v>
      </c>
      <c r="AS602" s="28" t="s">
        <v>346</v>
      </c>
      <c r="AT602" s="23" t="s">
        <v>113</v>
      </c>
      <c r="AU602" s="23" t="s">
        <v>3476</v>
      </c>
      <c r="AV602" s="25" t="s">
        <v>128</v>
      </c>
      <c r="AW602" s="25" t="s">
        <v>128</v>
      </c>
      <c r="AX602" s="25" t="s">
        <v>109</v>
      </c>
      <c r="AY602" s="25" t="s">
        <v>128</v>
      </c>
      <c r="AZ602" s="25" t="s">
        <v>128</v>
      </c>
      <c r="BA602" s="25" t="s">
        <v>128</v>
      </c>
      <c r="BB602" s="25" t="s">
        <v>128</v>
      </c>
      <c r="BC602" s="25" t="s">
        <v>128</v>
      </c>
      <c r="BD602" s="25" t="s">
        <v>128</v>
      </c>
      <c r="BE602" s="25" t="s">
        <v>128</v>
      </c>
      <c r="BF602" s="25" t="s">
        <v>128</v>
      </c>
      <c r="BG602" s="25" t="s">
        <v>128</v>
      </c>
      <c r="BH602" s="25" t="s">
        <v>113</v>
      </c>
      <c r="BI602" s="23" t="s">
        <v>128</v>
      </c>
      <c r="BJ602" t="s">
        <v>1340</v>
      </c>
      <c r="BK602" s="23" t="s">
        <v>2085</v>
      </c>
      <c r="BL602" s="23"/>
    </row>
    <row r="603" spans="1:64" ht="15">
      <c r="A603" s="28">
        <v>906</v>
      </c>
      <c r="B603" s="23" t="s">
        <v>2086</v>
      </c>
      <c r="C603" s="28" t="s">
        <v>2250</v>
      </c>
      <c r="D603" s="23" t="s">
        <v>346</v>
      </c>
      <c r="E603" s="42">
        <v>4</v>
      </c>
      <c r="F603" s="25" t="s">
        <v>109</v>
      </c>
      <c r="G603" s="25" t="s">
        <v>109</v>
      </c>
      <c r="H603" s="25" t="s">
        <v>128</v>
      </c>
      <c r="I603" s="29" t="s">
        <v>347</v>
      </c>
      <c r="J603" s="43" t="s">
        <v>1374</v>
      </c>
      <c r="K603" s="23" t="s">
        <v>21</v>
      </c>
      <c r="L603" s="29">
        <v>99.677000000000007</v>
      </c>
      <c r="M603" s="29">
        <v>100.756</v>
      </c>
      <c r="N603" s="29">
        <v>-0.61111048295563464</v>
      </c>
      <c r="O603" s="30">
        <v>0</v>
      </c>
      <c r="P603" s="27" t="s">
        <v>106</v>
      </c>
      <c r="Q603" s="31">
        <v>0</v>
      </c>
      <c r="R603" s="25" t="s">
        <v>113</v>
      </c>
      <c r="S603" s="25" t="s">
        <v>128</v>
      </c>
      <c r="T603" s="25" t="s">
        <v>4374</v>
      </c>
      <c r="U603" s="25" t="s">
        <v>109</v>
      </c>
      <c r="V603" s="23" t="s">
        <v>8</v>
      </c>
      <c r="W603" s="23" t="s">
        <v>1220</v>
      </c>
      <c r="X603" s="23" t="s">
        <v>8</v>
      </c>
      <c r="Y603" s="23" t="s">
        <v>1301</v>
      </c>
      <c r="Z603" s="23" t="s">
        <v>113</v>
      </c>
      <c r="AA603" s="23" t="s">
        <v>107</v>
      </c>
      <c r="AB603" s="23" t="s">
        <v>3067</v>
      </c>
      <c r="AC603" s="25">
        <v>1.2301369863013698</v>
      </c>
      <c r="AD603" s="32">
        <v>1483600000</v>
      </c>
      <c r="AE603" s="33">
        <f>VLOOKUP(J603,Library!A:B,2,0)</f>
        <v>3</v>
      </c>
      <c r="AF603" s="33">
        <f>VLOOKUP(J603,Library!A:G,7,0)</f>
        <v>3</v>
      </c>
      <c r="AG603" s="28" t="str">
        <f>VLOOKUP(V603,Library!W:X,2,0)</f>
        <v>N/A</v>
      </c>
      <c r="AH603" s="28">
        <f>VLOOKUP(W603,Library!Y:Z,2,0)</f>
        <v>4</v>
      </c>
      <c r="AI603" s="28" t="str">
        <f>VLOOKUP(X603,Library!AA:AB,2,0)</f>
        <v>N/A</v>
      </c>
      <c r="AJ603" s="33">
        <f>IF(MAX(AG603,AH603,AI603)=0,VLOOKUP(I603,Library!$J:$P,7,0),MAX(AG603,AH603,AI603))</f>
        <v>4</v>
      </c>
      <c r="AK603" s="33">
        <f t="shared" si="42"/>
        <v>3</v>
      </c>
      <c r="AL603" s="33">
        <f>VLOOKUP(AA603,Library!T:U,2,0)</f>
        <v>1</v>
      </c>
      <c r="AM603" s="34">
        <f t="shared" si="43"/>
        <v>3.1499999999999995</v>
      </c>
      <c r="AN603" s="33">
        <f t="shared" si="44"/>
        <v>4</v>
      </c>
      <c r="AO603" s="28" t="s">
        <v>136</v>
      </c>
      <c r="AP603" s="25" t="s">
        <v>128</v>
      </c>
      <c r="AQ603" s="28" t="s">
        <v>348</v>
      </c>
      <c r="AR603" s="28" t="s">
        <v>349</v>
      </c>
      <c r="AS603" s="28" t="s">
        <v>346</v>
      </c>
      <c r="AT603" s="23" t="s">
        <v>113</v>
      </c>
      <c r="AU603" s="23" t="s">
        <v>3476</v>
      </c>
      <c r="AV603" s="25" t="s">
        <v>128</v>
      </c>
      <c r="AW603" s="25" t="s">
        <v>128</v>
      </c>
      <c r="AX603" s="25" t="s">
        <v>109</v>
      </c>
      <c r="AY603" s="25" t="s">
        <v>128</v>
      </c>
      <c r="AZ603" s="25" t="s">
        <v>128</v>
      </c>
      <c r="BA603" s="25" t="s">
        <v>128</v>
      </c>
      <c r="BB603" s="25" t="s">
        <v>128</v>
      </c>
      <c r="BC603" s="25" t="s">
        <v>128</v>
      </c>
      <c r="BD603" s="25" t="s">
        <v>128</v>
      </c>
      <c r="BE603" s="25" t="s">
        <v>128</v>
      </c>
      <c r="BF603" s="25" t="s">
        <v>128</v>
      </c>
      <c r="BG603" s="25" t="s">
        <v>128</v>
      </c>
      <c r="BH603" s="25" t="s">
        <v>113</v>
      </c>
      <c r="BI603" s="23" t="s">
        <v>128</v>
      </c>
      <c r="BJ603" t="s">
        <v>1340</v>
      </c>
      <c r="BK603" s="23" t="s">
        <v>2086</v>
      </c>
      <c r="BL603" s="23"/>
    </row>
    <row r="604" spans="1:64" ht="15">
      <c r="A604" s="28">
        <v>907</v>
      </c>
      <c r="B604" s="23" t="s">
        <v>2087</v>
      </c>
      <c r="C604" s="28" t="s">
        <v>2251</v>
      </c>
      <c r="D604" s="23" t="s">
        <v>2269</v>
      </c>
      <c r="E604" s="42">
        <v>2</v>
      </c>
      <c r="F604" s="25" t="s">
        <v>109</v>
      </c>
      <c r="G604" s="25" t="s">
        <v>128</v>
      </c>
      <c r="H604" s="25" t="s">
        <v>128</v>
      </c>
      <c r="I604" s="29" t="s">
        <v>493</v>
      </c>
      <c r="J604" s="43" t="s">
        <v>3635</v>
      </c>
      <c r="K604" s="23" t="s">
        <v>24</v>
      </c>
      <c r="L604" s="29">
        <v>99.665999999999997</v>
      </c>
      <c r="M604" s="29">
        <v>99.766000000000005</v>
      </c>
      <c r="N604" s="29">
        <v>3.5859561402675948</v>
      </c>
      <c r="O604" s="30">
        <v>3.35</v>
      </c>
      <c r="P604" s="27" t="s">
        <v>106</v>
      </c>
      <c r="Q604" s="31">
        <v>2</v>
      </c>
      <c r="R604" s="25" t="s">
        <v>4391</v>
      </c>
      <c r="S604" s="25" t="s">
        <v>109</v>
      </c>
      <c r="T604" s="25" t="s">
        <v>2977</v>
      </c>
      <c r="U604" s="25" t="s">
        <v>128</v>
      </c>
      <c r="V604" s="23" t="s">
        <v>1197</v>
      </c>
      <c r="W604" s="23" t="s">
        <v>1195</v>
      </c>
      <c r="X604" s="23" t="s">
        <v>8</v>
      </c>
      <c r="Y604" s="23" t="s">
        <v>1301</v>
      </c>
      <c r="Z604" s="23" t="s">
        <v>113</v>
      </c>
      <c r="AA604" s="23" t="s">
        <v>107</v>
      </c>
      <c r="AB604" s="23" t="s">
        <v>3089</v>
      </c>
      <c r="AC604" s="25">
        <v>1.0191780821917809</v>
      </c>
      <c r="AD604" s="32">
        <v>2250000000</v>
      </c>
      <c r="AE604" s="33">
        <f>VLOOKUP(J604,Library!A:B,2,0)</f>
        <v>1</v>
      </c>
      <c r="AF604" s="33">
        <f>VLOOKUP(J604,Library!A:G,7,0)</f>
        <v>3</v>
      </c>
      <c r="AG604" s="28">
        <f>VLOOKUP(V604,Library!W:X,2,0)</f>
        <v>2</v>
      </c>
      <c r="AH604" s="28">
        <f>VLOOKUP(W604,Library!Y:Z,2,0)</f>
        <v>1</v>
      </c>
      <c r="AI604" s="28" t="str">
        <f>VLOOKUP(X604,Library!AA:AB,2,0)</f>
        <v>N/A</v>
      </c>
      <c r="AJ604" s="33">
        <f>IF(MAX(AG604,AH604,AI604)=0,VLOOKUP(I604,Library!$J:$P,7,0),MAX(AG604,AH604,AI604))</f>
        <v>2</v>
      </c>
      <c r="AK604" s="33">
        <f t="shared" si="42"/>
        <v>3</v>
      </c>
      <c r="AL604" s="33">
        <f>VLOOKUP(AA604,Library!T:U,2,0)</f>
        <v>1</v>
      </c>
      <c r="AM604" s="34">
        <f t="shared" si="43"/>
        <v>1.9500000000000002</v>
      </c>
      <c r="AN604" s="33">
        <f t="shared" si="44"/>
        <v>2</v>
      </c>
      <c r="AO604" s="28" t="s">
        <v>136</v>
      </c>
      <c r="AP604" s="25" t="s">
        <v>128</v>
      </c>
      <c r="AQ604" s="28" t="s">
        <v>494</v>
      </c>
      <c r="AR604" s="28" t="s">
        <v>495</v>
      </c>
      <c r="AS604" s="28" t="s">
        <v>492</v>
      </c>
      <c r="AT604" s="23" t="s">
        <v>2977</v>
      </c>
      <c r="AU604" s="23" t="s">
        <v>35</v>
      </c>
      <c r="AV604" s="25" t="s">
        <v>128</v>
      </c>
      <c r="AW604" s="25" t="s">
        <v>128</v>
      </c>
      <c r="AX604" s="25" t="s">
        <v>128</v>
      </c>
      <c r="AY604" s="25" t="s">
        <v>128</v>
      </c>
      <c r="AZ604" s="25" t="s">
        <v>128</v>
      </c>
      <c r="BA604" s="25" t="s">
        <v>128</v>
      </c>
      <c r="BB604" s="25" t="s">
        <v>128</v>
      </c>
      <c r="BC604" s="25" t="s">
        <v>128</v>
      </c>
      <c r="BD604" s="25" t="s">
        <v>128</v>
      </c>
      <c r="BE604" s="25" t="s">
        <v>128</v>
      </c>
      <c r="BF604" s="25" t="s">
        <v>128</v>
      </c>
      <c r="BG604" s="25" t="s">
        <v>128</v>
      </c>
      <c r="BH604" s="25" t="s">
        <v>113</v>
      </c>
      <c r="BI604" s="23" t="s">
        <v>128</v>
      </c>
      <c r="BJ604" t="s">
        <v>4365</v>
      </c>
      <c r="BK604" s="23" t="s">
        <v>2087</v>
      </c>
      <c r="BL604" s="23"/>
    </row>
    <row r="605" spans="1:64" ht="15">
      <c r="A605" s="28">
        <v>908</v>
      </c>
      <c r="B605" s="23" t="s">
        <v>2088</v>
      </c>
      <c r="C605" s="28" t="s">
        <v>2252</v>
      </c>
      <c r="D605" s="23" t="s">
        <v>2155</v>
      </c>
      <c r="E605" s="42">
        <v>3</v>
      </c>
      <c r="F605" s="25" t="s">
        <v>128</v>
      </c>
      <c r="G605" s="25" t="s">
        <v>128</v>
      </c>
      <c r="H605" s="25" t="s">
        <v>128</v>
      </c>
      <c r="I605" s="29" t="s">
        <v>2572</v>
      </c>
      <c r="J605" s="43" t="s">
        <v>4252</v>
      </c>
      <c r="K605" s="27" t="s">
        <v>4246</v>
      </c>
      <c r="L605" s="29">
        <v>86.875</v>
      </c>
      <c r="M605" s="29">
        <v>86.953125</v>
      </c>
      <c r="N605" s="29">
        <v>4.8775112315426368</v>
      </c>
      <c r="O605" s="30">
        <v>4</v>
      </c>
      <c r="P605" s="27" t="s">
        <v>106</v>
      </c>
      <c r="Q605" s="31">
        <v>2</v>
      </c>
      <c r="R605" s="25" t="s">
        <v>4408</v>
      </c>
      <c r="S605" s="25" t="s">
        <v>128</v>
      </c>
      <c r="T605" s="25" t="s">
        <v>4374</v>
      </c>
      <c r="U605" s="25" t="s">
        <v>128</v>
      </c>
      <c r="V605" s="23" t="s">
        <v>8</v>
      </c>
      <c r="W605" s="23" t="s">
        <v>1198</v>
      </c>
      <c r="X605" s="23" t="s">
        <v>1378</v>
      </c>
      <c r="Y605" s="23" t="s">
        <v>1315</v>
      </c>
      <c r="Z605" s="23" t="s">
        <v>113</v>
      </c>
      <c r="AA605" s="23" t="s">
        <v>107</v>
      </c>
      <c r="AB605" s="23" t="s">
        <v>3090</v>
      </c>
      <c r="AC605" s="25">
        <v>26.802739726027397</v>
      </c>
      <c r="AD605" s="32">
        <v>64340000000</v>
      </c>
      <c r="AE605" s="33">
        <f>VLOOKUP(J605,Library!A:B,2,0)</f>
        <v>1</v>
      </c>
      <c r="AF605" s="33">
        <f>VLOOKUP(J605,Library!A:G,7,0)</f>
        <v>3</v>
      </c>
      <c r="AG605" s="28" t="str">
        <f>VLOOKUP(V605,Library!W:X,2,0)</f>
        <v>N/A</v>
      </c>
      <c r="AH605" s="28">
        <f>VLOOKUP(W605,Library!Y:Z,2,0)</f>
        <v>2</v>
      </c>
      <c r="AI605" s="28">
        <f>VLOOKUP(X605,Library!AA:AB,2,0)</f>
        <v>2</v>
      </c>
      <c r="AJ605" s="33">
        <f>IF(MAX(AG605,AH605,AI605)=0,VLOOKUP(I605,Library!$J:$P,7,0),MAX(AG605,AH605,AI605))</f>
        <v>2</v>
      </c>
      <c r="AK605" s="33">
        <f t="shared" si="42"/>
        <v>5</v>
      </c>
      <c r="AL605" s="33">
        <f>VLOOKUP(AA605,Library!T:U,2,0)</f>
        <v>1</v>
      </c>
      <c r="AM605" s="34">
        <f t="shared" si="43"/>
        <v>2.15</v>
      </c>
      <c r="AN605" s="33">
        <f t="shared" si="44"/>
        <v>3</v>
      </c>
      <c r="AO605" s="28" t="s">
        <v>578</v>
      </c>
      <c r="AP605" s="25" t="s">
        <v>128</v>
      </c>
      <c r="AQ605" s="28" t="s">
        <v>3514</v>
      </c>
      <c r="AR605" s="28" t="s">
        <v>3515</v>
      </c>
      <c r="AS605" s="28" t="s">
        <v>2155</v>
      </c>
      <c r="AT605" s="23" t="s">
        <v>113</v>
      </c>
      <c r="AU605" s="23" t="s">
        <v>3516</v>
      </c>
      <c r="AV605" s="25" t="s">
        <v>113</v>
      </c>
      <c r="AW605" s="25" t="s">
        <v>128</v>
      </c>
      <c r="AX605" s="25" t="s">
        <v>128</v>
      </c>
      <c r="AY605" s="25" t="s">
        <v>3599</v>
      </c>
      <c r="AZ605" s="25" t="s">
        <v>113</v>
      </c>
      <c r="BA605" s="25" t="s">
        <v>128</v>
      </c>
      <c r="BB605" s="25" t="s">
        <v>128</v>
      </c>
      <c r="BC605" s="25" t="s">
        <v>128</v>
      </c>
      <c r="BD605" s="25" t="s">
        <v>128</v>
      </c>
      <c r="BE605" s="25" t="s">
        <v>128</v>
      </c>
      <c r="BF605" s="25" t="s">
        <v>128</v>
      </c>
      <c r="BG605" s="25" t="s">
        <v>128</v>
      </c>
      <c r="BH605" s="25" t="s">
        <v>3599</v>
      </c>
      <c r="BI605" s="23" t="s">
        <v>128</v>
      </c>
      <c r="BJ605" t="s">
        <v>1345</v>
      </c>
      <c r="BK605" s="23" t="s">
        <v>2088</v>
      </c>
      <c r="BL605" s="23"/>
    </row>
    <row r="606" spans="1:64" ht="15">
      <c r="A606" s="28">
        <v>909</v>
      </c>
      <c r="B606" s="23" t="s">
        <v>2089</v>
      </c>
      <c r="C606" s="28" t="s">
        <v>2253</v>
      </c>
      <c r="D606" s="23" t="s">
        <v>2155</v>
      </c>
      <c r="E606" s="42">
        <v>3</v>
      </c>
      <c r="F606" s="25" t="s">
        <v>128</v>
      </c>
      <c r="G606" s="25" t="s">
        <v>128</v>
      </c>
      <c r="H606" s="25" t="s">
        <v>128</v>
      </c>
      <c r="I606" s="29" t="s">
        <v>2572</v>
      </c>
      <c r="J606" s="43" t="s">
        <v>4252</v>
      </c>
      <c r="K606" s="27" t="s">
        <v>4246</v>
      </c>
      <c r="L606" s="29">
        <v>48.078125</v>
      </c>
      <c r="M606" s="29">
        <v>48.1875</v>
      </c>
      <c r="N606" s="29">
        <v>4.9351778801516595</v>
      </c>
      <c r="O606" s="30">
        <v>1.25</v>
      </c>
      <c r="P606" s="27" t="s">
        <v>106</v>
      </c>
      <c r="Q606" s="31">
        <v>2</v>
      </c>
      <c r="R606" s="25" t="s">
        <v>4408</v>
      </c>
      <c r="S606" s="25" t="s">
        <v>128</v>
      </c>
      <c r="T606" s="25" t="s">
        <v>4374</v>
      </c>
      <c r="U606" s="25" t="s">
        <v>128</v>
      </c>
      <c r="V606" s="23" t="s">
        <v>8</v>
      </c>
      <c r="W606" s="23" t="s">
        <v>1198</v>
      </c>
      <c r="X606" s="23" t="s">
        <v>1378</v>
      </c>
      <c r="Y606" s="23" t="s">
        <v>1315</v>
      </c>
      <c r="Z606" s="23" t="s">
        <v>113</v>
      </c>
      <c r="AA606" s="23" t="s">
        <v>107</v>
      </c>
      <c r="AB606" s="23" t="s">
        <v>3091</v>
      </c>
      <c r="AC606" s="25">
        <v>24.295890410958904</v>
      </c>
      <c r="AD606" s="32">
        <v>73572000000</v>
      </c>
      <c r="AE606" s="33">
        <f>VLOOKUP(J606,Library!A:B,2,0)</f>
        <v>1</v>
      </c>
      <c r="AF606" s="33">
        <f>VLOOKUP(J606,Library!A:G,7,0)</f>
        <v>3</v>
      </c>
      <c r="AG606" s="28" t="str">
        <f>VLOOKUP(V606,Library!W:X,2,0)</f>
        <v>N/A</v>
      </c>
      <c r="AH606" s="28">
        <f>VLOOKUP(W606,Library!Y:Z,2,0)</f>
        <v>2</v>
      </c>
      <c r="AI606" s="28">
        <f>VLOOKUP(X606,Library!AA:AB,2,0)</f>
        <v>2</v>
      </c>
      <c r="AJ606" s="33">
        <f>IF(MAX(AG606,AH606,AI606)=0,VLOOKUP(I606,Library!$J:$P,7,0),MAX(AG606,AH606,AI606))</f>
        <v>2</v>
      </c>
      <c r="AK606" s="33">
        <f t="shared" si="42"/>
        <v>5</v>
      </c>
      <c r="AL606" s="33">
        <f>VLOOKUP(AA606,Library!T:U,2,0)</f>
        <v>1</v>
      </c>
      <c r="AM606" s="34">
        <f t="shared" si="43"/>
        <v>2.15</v>
      </c>
      <c r="AN606" s="33">
        <f t="shared" si="44"/>
        <v>3</v>
      </c>
      <c r="AO606" s="28" t="s">
        <v>578</v>
      </c>
      <c r="AP606" s="25" t="s">
        <v>128</v>
      </c>
      <c r="AQ606" s="28" t="s">
        <v>3514</v>
      </c>
      <c r="AR606" s="28" t="s">
        <v>3515</v>
      </c>
      <c r="AS606" s="28" t="s">
        <v>2155</v>
      </c>
      <c r="AT606" s="23" t="s">
        <v>113</v>
      </c>
      <c r="AU606" s="23" t="s">
        <v>3516</v>
      </c>
      <c r="AV606" s="25" t="s">
        <v>113</v>
      </c>
      <c r="AW606" s="25" t="s">
        <v>128</v>
      </c>
      <c r="AX606" s="25" t="s">
        <v>128</v>
      </c>
      <c r="AY606" s="25" t="s">
        <v>3599</v>
      </c>
      <c r="AZ606" s="25" t="s">
        <v>113</v>
      </c>
      <c r="BA606" s="25" t="s">
        <v>128</v>
      </c>
      <c r="BB606" s="25" t="s">
        <v>128</v>
      </c>
      <c r="BC606" s="25" t="s">
        <v>128</v>
      </c>
      <c r="BD606" s="25" t="s">
        <v>128</v>
      </c>
      <c r="BE606" s="25" t="s">
        <v>128</v>
      </c>
      <c r="BF606" s="25" t="s">
        <v>128</v>
      </c>
      <c r="BG606" s="25" t="s">
        <v>128</v>
      </c>
      <c r="BH606" s="25" t="s">
        <v>3599</v>
      </c>
      <c r="BI606" s="23" t="s">
        <v>128</v>
      </c>
      <c r="BJ606" t="s">
        <v>1345</v>
      </c>
      <c r="BK606" s="23" t="s">
        <v>2089</v>
      </c>
      <c r="BL606" s="23"/>
    </row>
    <row r="607" spans="1:64" ht="15">
      <c r="A607" s="28">
        <v>910</v>
      </c>
      <c r="B607" s="23" t="s">
        <v>2090</v>
      </c>
      <c r="C607" s="28" t="s">
        <v>2254</v>
      </c>
      <c r="D607" s="23" t="s">
        <v>4353</v>
      </c>
      <c r="E607" s="42">
        <v>5</v>
      </c>
      <c r="F607" s="25" t="s">
        <v>109</v>
      </c>
      <c r="G607" s="25" t="s">
        <v>109</v>
      </c>
      <c r="H607" s="25" t="s">
        <v>128</v>
      </c>
      <c r="I607" s="29" t="s">
        <v>2537</v>
      </c>
      <c r="J607" s="43" t="s">
        <v>18</v>
      </c>
      <c r="K607" s="23" t="s">
        <v>25</v>
      </c>
      <c r="L607" s="29">
        <v>105.033</v>
      </c>
      <c r="M607" s="29">
        <v>105.452</v>
      </c>
      <c r="N607" s="29">
        <v>7.4842510873325878</v>
      </c>
      <c r="O607" s="30">
        <v>6.75</v>
      </c>
      <c r="P607" s="27" t="s">
        <v>106</v>
      </c>
      <c r="Q607" s="31">
        <v>1</v>
      </c>
      <c r="R607" s="25" t="s">
        <v>4448</v>
      </c>
      <c r="S607" s="25" t="s">
        <v>109</v>
      </c>
      <c r="T607" s="25" t="s">
        <v>3583</v>
      </c>
      <c r="U607" s="25" t="s">
        <v>128</v>
      </c>
      <c r="V607" s="23" t="s">
        <v>1232</v>
      </c>
      <c r="W607" s="23" t="s">
        <v>1233</v>
      </c>
      <c r="X607" s="23" t="s">
        <v>1230</v>
      </c>
      <c r="Y607" s="23" t="s">
        <v>1344</v>
      </c>
      <c r="Z607" s="23" t="s">
        <v>113</v>
      </c>
      <c r="AA607" s="23" t="s">
        <v>1199</v>
      </c>
      <c r="AB607" s="23" t="s">
        <v>113</v>
      </c>
      <c r="AC607" s="25" t="s">
        <v>113</v>
      </c>
      <c r="AD607" s="32">
        <v>750000000</v>
      </c>
      <c r="AE607" s="33">
        <f>VLOOKUP(J607,Library!A:B,2,0)</f>
        <v>5</v>
      </c>
      <c r="AF607" s="33">
        <f>VLOOKUP(J607,Library!A:G,7,0)</f>
        <v>3</v>
      </c>
      <c r="AG607" s="28">
        <f>VLOOKUP(V607,Library!W:X,2,0)</f>
        <v>5</v>
      </c>
      <c r="AH607" s="28">
        <f>VLOOKUP(W607,Library!Y:Z,2,0)</f>
        <v>5</v>
      </c>
      <c r="AI607" s="28">
        <f>VLOOKUP(X607,Library!AA:AB,2,0)</f>
        <v>5</v>
      </c>
      <c r="AJ607" s="33">
        <f>IF(MAX(AG607,AH607,AI607)=0,VLOOKUP(I607,Library!$J:$P,7,0),MAX(AG607,AH607,AI607))</f>
        <v>5</v>
      </c>
      <c r="AK607" s="33">
        <f t="shared" si="42"/>
        <v>5</v>
      </c>
      <c r="AL607" s="33">
        <f>VLOOKUP(AA607,Library!T:U,2,0)</f>
        <v>1</v>
      </c>
      <c r="AM607" s="34">
        <f t="shared" si="43"/>
        <v>4.3</v>
      </c>
      <c r="AN607" s="33">
        <f t="shared" si="44"/>
        <v>5</v>
      </c>
      <c r="AO607" s="28" t="s">
        <v>3157</v>
      </c>
      <c r="AP607" s="25" t="s">
        <v>128</v>
      </c>
      <c r="AQ607" s="28" t="s">
        <v>3443</v>
      </c>
      <c r="AR607" s="28" t="s">
        <v>3444</v>
      </c>
      <c r="AS607" s="28" t="s">
        <v>1068</v>
      </c>
      <c r="AT607" s="23" t="s">
        <v>3583</v>
      </c>
      <c r="AU607" s="23" t="s">
        <v>130</v>
      </c>
      <c r="AV607" s="25" t="s">
        <v>128</v>
      </c>
      <c r="AW607" s="25" t="s">
        <v>109</v>
      </c>
      <c r="AX607" s="25" t="s">
        <v>128</v>
      </c>
      <c r="AY607" s="25" t="s">
        <v>128</v>
      </c>
      <c r="AZ607" s="25" t="s">
        <v>128</v>
      </c>
      <c r="BA607" s="25" t="s">
        <v>128</v>
      </c>
      <c r="BB607" s="25" t="s">
        <v>128</v>
      </c>
      <c r="BC607" s="25" t="s">
        <v>109</v>
      </c>
      <c r="BD607" s="25" t="s">
        <v>109</v>
      </c>
      <c r="BE607" s="25" t="s">
        <v>109</v>
      </c>
      <c r="BF607" s="25" t="s">
        <v>109</v>
      </c>
      <c r="BG607" s="25" t="s">
        <v>128</v>
      </c>
      <c r="BH607" s="25" t="s">
        <v>113</v>
      </c>
      <c r="BI607" s="23" t="s">
        <v>128</v>
      </c>
      <c r="BJ607" t="s">
        <v>1277</v>
      </c>
      <c r="BK607" s="23" t="s">
        <v>2090</v>
      </c>
      <c r="BL607" s="23"/>
    </row>
    <row r="608" spans="1:64" ht="15">
      <c r="A608" s="28">
        <v>914</v>
      </c>
      <c r="B608" s="23" t="s">
        <v>2091</v>
      </c>
      <c r="C608" s="28" t="s">
        <v>2255</v>
      </c>
      <c r="D608" s="23" t="s">
        <v>671</v>
      </c>
      <c r="E608" s="42">
        <v>2</v>
      </c>
      <c r="F608" s="25" t="s">
        <v>128</v>
      </c>
      <c r="G608" s="25" t="s">
        <v>128</v>
      </c>
      <c r="H608" s="25" t="s">
        <v>128</v>
      </c>
      <c r="I608" s="29" t="s">
        <v>2611</v>
      </c>
      <c r="J608" s="43" t="s">
        <v>10</v>
      </c>
      <c r="K608" s="23" t="s">
        <v>25</v>
      </c>
      <c r="L608" s="29">
        <v>98.704999999999998</v>
      </c>
      <c r="M608" s="29">
        <v>98.754999999999995</v>
      </c>
      <c r="N608" s="29">
        <v>2.0828088289240889</v>
      </c>
      <c r="O608" s="30">
        <v>0.01</v>
      </c>
      <c r="P608" s="27" t="s">
        <v>106</v>
      </c>
      <c r="Q608" s="31">
        <v>1</v>
      </c>
      <c r="R608" s="25" t="s">
        <v>3092</v>
      </c>
      <c r="S608" s="25" t="s">
        <v>128</v>
      </c>
      <c r="T608" s="25" t="s">
        <v>4374</v>
      </c>
      <c r="U608" s="25" t="s">
        <v>128</v>
      </c>
      <c r="V608" s="23" t="s">
        <v>8</v>
      </c>
      <c r="W608" s="23" t="s">
        <v>1195</v>
      </c>
      <c r="X608" s="23" t="s">
        <v>1194</v>
      </c>
      <c r="Y608" s="23" t="s">
        <v>1353</v>
      </c>
      <c r="Z608" s="23" t="s">
        <v>1276</v>
      </c>
      <c r="AA608" s="23" t="s">
        <v>1199</v>
      </c>
      <c r="AB608" s="23" t="s">
        <v>3092</v>
      </c>
      <c r="AC608" s="25">
        <v>0.61369863013698633</v>
      </c>
      <c r="AD608" s="32">
        <v>750000000</v>
      </c>
      <c r="AE608" s="33">
        <f>VLOOKUP(J608,Library!A:B,2,0)</f>
        <v>1</v>
      </c>
      <c r="AF608" s="33">
        <f>VLOOKUP(J608,Library!A:G,7,0)</f>
        <v>3</v>
      </c>
      <c r="AG608" s="28" t="str">
        <f>VLOOKUP(V608,Library!W:X,2,0)</f>
        <v>N/A</v>
      </c>
      <c r="AH608" s="28">
        <f>VLOOKUP(W608,Library!Y:Z,2,0)</f>
        <v>1</v>
      </c>
      <c r="AI608" s="28">
        <f>VLOOKUP(X608,Library!AA:AB,2,0)</f>
        <v>1</v>
      </c>
      <c r="AJ608" s="33">
        <f>IF(MAX(AG608,AH608,AI608)=0,VLOOKUP(I608,Library!$J:$P,7,0),MAX(AG608,AH608,AI608))</f>
        <v>1</v>
      </c>
      <c r="AK608" s="33">
        <f t="shared" si="42"/>
        <v>2</v>
      </c>
      <c r="AL608" s="33">
        <f>VLOOKUP(AA608,Library!T:U,2,0)</f>
        <v>1</v>
      </c>
      <c r="AM608" s="34">
        <f t="shared" si="43"/>
        <v>1.6</v>
      </c>
      <c r="AN608" s="33">
        <f t="shared" si="44"/>
        <v>2</v>
      </c>
      <c r="AO608" s="28" t="s">
        <v>412</v>
      </c>
      <c r="AP608" s="25" t="s">
        <v>128</v>
      </c>
      <c r="AQ608" s="28" t="s">
        <v>669</v>
      </c>
      <c r="AR608" s="28" t="s">
        <v>3584</v>
      </c>
      <c r="AS608" s="28" t="s">
        <v>2179</v>
      </c>
      <c r="AT608" s="23" t="s">
        <v>113</v>
      </c>
      <c r="AU608" s="23" t="s">
        <v>114</v>
      </c>
      <c r="AV608" s="25" t="s">
        <v>128</v>
      </c>
      <c r="AW608" s="25" t="s">
        <v>128</v>
      </c>
      <c r="AX608" s="25" t="s">
        <v>128</v>
      </c>
      <c r="AY608" s="25" t="s">
        <v>128</v>
      </c>
      <c r="AZ608" s="25" t="s">
        <v>128</v>
      </c>
      <c r="BA608" s="25" t="s">
        <v>128</v>
      </c>
      <c r="BB608" s="25" t="s">
        <v>128</v>
      </c>
      <c r="BC608" s="25" t="s">
        <v>128</v>
      </c>
      <c r="BD608" s="25" t="s">
        <v>128</v>
      </c>
      <c r="BE608" s="25" t="s">
        <v>128</v>
      </c>
      <c r="BF608" s="25" t="s">
        <v>128</v>
      </c>
      <c r="BG608" s="25" t="s">
        <v>128</v>
      </c>
      <c r="BH608" s="25" t="s">
        <v>113</v>
      </c>
      <c r="BI608" s="23" t="s">
        <v>128</v>
      </c>
      <c r="BJ608" t="s">
        <v>1277</v>
      </c>
      <c r="BK608" s="23" t="s">
        <v>2091</v>
      </c>
      <c r="BL608" s="23"/>
    </row>
    <row r="609" spans="1:64" ht="15">
      <c r="A609" s="28">
        <v>915</v>
      </c>
      <c r="B609" s="23" t="s">
        <v>2092</v>
      </c>
      <c r="C609" s="28" t="s">
        <v>2256</v>
      </c>
      <c r="D609" s="23" t="s">
        <v>671</v>
      </c>
      <c r="E609" s="42">
        <v>3</v>
      </c>
      <c r="F609" s="25" t="s">
        <v>128</v>
      </c>
      <c r="G609" s="25" t="s">
        <v>109</v>
      </c>
      <c r="H609" s="25" t="s">
        <v>128</v>
      </c>
      <c r="I609" s="29" t="s">
        <v>667</v>
      </c>
      <c r="J609" s="43" t="s">
        <v>1905</v>
      </c>
      <c r="K609" s="23" t="s">
        <v>25</v>
      </c>
      <c r="L609" s="29">
        <v>99.962000000000003</v>
      </c>
      <c r="M609" s="29">
        <v>100.276</v>
      </c>
      <c r="N609" s="29">
        <v>2.2422976959730239</v>
      </c>
      <c r="O609" s="30">
        <v>2.5</v>
      </c>
      <c r="P609" s="27" t="s">
        <v>106</v>
      </c>
      <c r="Q609" s="31">
        <v>1</v>
      </c>
      <c r="R609" s="25" t="s">
        <v>582</v>
      </c>
      <c r="S609" s="25" t="s">
        <v>128</v>
      </c>
      <c r="T609" s="25" t="s">
        <v>4374</v>
      </c>
      <c r="U609" s="25" t="s">
        <v>128</v>
      </c>
      <c r="V609" s="23" t="s">
        <v>1215</v>
      </c>
      <c r="W609" s="23" t="s">
        <v>1216</v>
      </c>
      <c r="X609" s="23" t="s">
        <v>1209</v>
      </c>
      <c r="Y609" s="23" t="s">
        <v>1301</v>
      </c>
      <c r="Z609" s="23" t="s">
        <v>113</v>
      </c>
      <c r="AA609" s="23" t="s">
        <v>1199</v>
      </c>
      <c r="AB609" s="23" t="s">
        <v>2794</v>
      </c>
      <c r="AC609" s="25">
        <v>1.1123287671232878</v>
      </c>
      <c r="AD609" s="32">
        <v>1250000000</v>
      </c>
      <c r="AE609" s="33">
        <f>VLOOKUP(J609,Library!A:B,2,0)</f>
        <v>3</v>
      </c>
      <c r="AF609" s="33">
        <f>VLOOKUP(J609,Library!A:G,7,0)</f>
        <v>3</v>
      </c>
      <c r="AG609" s="28">
        <f>VLOOKUP(V609,Library!W:X,2,0)</f>
        <v>3</v>
      </c>
      <c r="AH609" s="28">
        <f>VLOOKUP(W609,Library!Y:Z,2,0)</f>
        <v>3</v>
      </c>
      <c r="AI609" s="28">
        <f>VLOOKUP(X609,Library!AA:AB,2,0)</f>
        <v>3</v>
      </c>
      <c r="AJ609" s="33">
        <f>IF(MAX(AG609,AH609,AI609)=0,VLOOKUP(I609,Library!$J:$P,7,0),MAX(AG609,AH609,AI609))</f>
        <v>3</v>
      </c>
      <c r="AK609" s="33">
        <f t="shared" si="42"/>
        <v>3</v>
      </c>
      <c r="AL609" s="33">
        <f>VLOOKUP(AA609,Library!T:U,2,0)</f>
        <v>1</v>
      </c>
      <c r="AM609" s="34">
        <f t="shared" si="43"/>
        <v>2.8999999999999995</v>
      </c>
      <c r="AN609" s="33">
        <f t="shared" si="44"/>
        <v>3</v>
      </c>
      <c r="AO609" s="28" t="s">
        <v>412</v>
      </c>
      <c r="AP609" s="25" t="s">
        <v>128</v>
      </c>
      <c r="AQ609" s="28" t="s">
        <v>669</v>
      </c>
      <c r="AR609" s="28" t="s">
        <v>670</v>
      </c>
      <c r="AS609" s="28" t="s">
        <v>2036</v>
      </c>
      <c r="AT609" s="23" t="s">
        <v>113</v>
      </c>
      <c r="AU609" s="23" t="s">
        <v>114</v>
      </c>
      <c r="AV609" s="25" t="s">
        <v>128</v>
      </c>
      <c r="AW609" s="25" t="s">
        <v>128</v>
      </c>
      <c r="AX609" s="25" t="s">
        <v>128</v>
      </c>
      <c r="AY609" s="25" t="s">
        <v>128</v>
      </c>
      <c r="AZ609" s="25" t="s">
        <v>128</v>
      </c>
      <c r="BA609" s="25" t="s">
        <v>128</v>
      </c>
      <c r="BB609" s="25" t="s">
        <v>128</v>
      </c>
      <c r="BC609" s="25" t="s">
        <v>128</v>
      </c>
      <c r="BD609" s="25" t="s">
        <v>128</v>
      </c>
      <c r="BE609" s="25" t="s">
        <v>128</v>
      </c>
      <c r="BF609" s="25" t="s">
        <v>109</v>
      </c>
      <c r="BG609" s="25" t="s">
        <v>128</v>
      </c>
      <c r="BH609" s="25" t="s">
        <v>113</v>
      </c>
      <c r="BI609" s="23" t="s">
        <v>128</v>
      </c>
      <c r="BJ609" t="s">
        <v>1277</v>
      </c>
      <c r="BK609" s="23" t="s">
        <v>2092</v>
      </c>
      <c r="BL609" s="23"/>
    </row>
    <row r="610" spans="1:64" ht="15">
      <c r="A610" s="28">
        <v>916</v>
      </c>
      <c r="B610" s="23" t="s">
        <v>2093</v>
      </c>
      <c r="C610" s="28" t="s">
        <v>2257</v>
      </c>
      <c r="D610" s="23" t="s">
        <v>2123</v>
      </c>
      <c r="E610" s="42">
        <v>5</v>
      </c>
      <c r="F610" s="25" t="s">
        <v>109</v>
      </c>
      <c r="G610" s="25" t="s">
        <v>109</v>
      </c>
      <c r="H610" s="25" t="s">
        <v>128</v>
      </c>
      <c r="I610" s="29" t="s">
        <v>2535</v>
      </c>
      <c r="J610" s="43" t="s">
        <v>18</v>
      </c>
      <c r="K610" s="23" t="s">
        <v>25</v>
      </c>
      <c r="L610" s="29">
        <v>107.883</v>
      </c>
      <c r="M610" s="29">
        <v>108.33799999999999</v>
      </c>
      <c r="N610" s="29">
        <v>6.5505525480442266</v>
      </c>
      <c r="O610" s="30">
        <v>6.875</v>
      </c>
      <c r="P610" s="27" t="s">
        <v>106</v>
      </c>
      <c r="Q610" s="31">
        <v>2</v>
      </c>
      <c r="R610" s="25" t="s">
        <v>4380</v>
      </c>
      <c r="S610" s="25" t="s">
        <v>109</v>
      </c>
      <c r="T610" s="25" t="s">
        <v>3585</v>
      </c>
      <c r="U610" s="25" t="s">
        <v>128</v>
      </c>
      <c r="V610" s="23" t="s">
        <v>1228</v>
      </c>
      <c r="W610" s="23" t="s">
        <v>1231</v>
      </c>
      <c r="X610" s="23" t="s">
        <v>1224</v>
      </c>
      <c r="Y610" s="23" t="s">
        <v>1344</v>
      </c>
      <c r="Z610" s="23" t="s">
        <v>113</v>
      </c>
      <c r="AA610" s="23" t="s">
        <v>1199</v>
      </c>
      <c r="AB610" s="23" t="s">
        <v>113</v>
      </c>
      <c r="AC610" s="25" t="s">
        <v>113</v>
      </c>
      <c r="AD610" s="32">
        <v>1000000000</v>
      </c>
      <c r="AE610" s="33">
        <f>VLOOKUP(J610,Library!A:B,2,0)</f>
        <v>5</v>
      </c>
      <c r="AF610" s="33">
        <f>VLOOKUP(J610,Library!A:G,7,0)</f>
        <v>3</v>
      </c>
      <c r="AG610" s="28">
        <f>VLOOKUP(V610,Library!W:X,2,0)</f>
        <v>4</v>
      </c>
      <c r="AH610" s="28">
        <f>VLOOKUP(W610,Library!Y:Z,2,0)</f>
        <v>5</v>
      </c>
      <c r="AI610" s="28">
        <f>VLOOKUP(X610,Library!AA:AB,2,0)</f>
        <v>4</v>
      </c>
      <c r="AJ610" s="33">
        <f>IF(MAX(AG610,AH610,AI610)=0,VLOOKUP(I610,Library!$J:$P,7,0),MAX(AG610,AH610,AI610))</f>
        <v>5</v>
      </c>
      <c r="AK610" s="33">
        <f t="shared" si="42"/>
        <v>5</v>
      </c>
      <c r="AL610" s="33">
        <f>VLOOKUP(AA610,Library!T:U,2,0)</f>
        <v>1</v>
      </c>
      <c r="AM610" s="34">
        <f t="shared" si="43"/>
        <v>4.3</v>
      </c>
      <c r="AN610" s="33">
        <f t="shared" si="44"/>
        <v>5</v>
      </c>
      <c r="AO610" s="28" t="s">
        <v>3442</v>
      </c>
      <c r="AP610" s="25" t="s">
        <v>128</v>
      </c>
      <c r="AQ610" s="28" t="s">
        <v>3436</v>
      </c>
      <c r="AR610" s="28" t="s">
        <v>3437</v>
      </c>
      <c r="AS610" s="28" t="s">
        <v>1063</v>
      </c>
      <c r="AT610" s="23" t="s">
        <v>3585</v>
      </c>
      <c r="AU610" s="23" t="s">
        <v>130</v>
      </c>
      <c r="AV610" s="25" t="s">
        <v>128</v>
      </c>
      <c r="AW610" s="25" t="s">
        <v>109</v>
      </c>
      <c r="AX610" s="25" t="s">
        <v>128</v>
      </c>
      <c r="AY610" s="25" t="s">
        <v>128</v>
      </c>
      <c r="AZ610" s="25" t="s">
        <v>128</v>
      </c>
      <c r="BA610" s="25" t="s">
        <v>128</v>
      </c>
      <c r="BB610" s="25" t="s">
        <v>128</v>
      </c>
      <c r="BC610" s="25" t="s">
        <v>109</v>
      </c>
      <c r="BD610" s="25" t="s">
        <v>109</v>
      </c>
      <c r="BE610" s="25" t="s">
        <v>109</v>
      </c>
      <c r="BF610" s="25" t="s">
        <v>109</v>
      </c>
      <c r="BG610" s="25" t="s">
        <v>128</v>
      </c>
      <c r="BH610" s="25" t="s">
        <v>113</v>
      </c>
      <c r="BI610" s="23" t="s">
        <v>128</v>
      </c>
      <c r="BJ610" t="s">
        <v>1277</v>
      </c>
      <c r="BK610" s="23" t="s">
        <v>2093</v>
      </c>
      <c r="BL610" s="23"/>
    </row>
    <row r="611" spans="1:64" ht="15">
      <c r="A611" s="28">
        <v>917</v>
      </c>
      <c r="B611" s="23" t="s">
        <v>2094</v>
      </c>
      <c r="C611" s="28" t="s">
        <v>2258</v>
      </c>
      <c r="D611" s="23" t="s">
        <v>2181</v>
      </c>
      <c r="E611" s="42">
        <v>3</v>
      </c>
      <c r="F611" s="25" t="s">
        <v>109</v>
      </c>
      <c r="G611" s="25" t="s">
        <v>128</v>
      </c>
      <c r="H611" s="25" t="s">
        <v>128</v>
      </c>
      <c r="I611" s="29" t="s">
        <v>2562</v>
      </c>
      <c r="J611" s="43" t="s">
        <v>4252</v>
      </c>
      <c r="K611" s="27" t="s">
        <v>4249</v>
      </c>
      <c r="L611" s="29">
        <v>81.438000000000002</v>
      </c>
      <c r="M611" s="29">
        <v>82.025000000000006</v>
      </c>
      <c r="N611" s="29">
        <v>3.9251317379527002</v>
      </c>
      <c r="O611" s="30">
        <v>1.3</v>
      </c>
      <c r="P611" s="27" t="s">
        <v>106</v>
      </c>
      <c r="Q611" s="31">
        <v>1</v>
      </c>
      <c r="R611" s="25" t="s">
        <v>2790</v>
      </c>
      <c r="S611" s="25" t="s">
        <v>109</v>
      </c>
      <c r="T611" s="25" t="s">
        <v>3586</v>
      </c>
      <c r="U611" s="25" t="s">
        <v>128</v>
      </c>
      <c r="V611" s="23" t="s">
        <v>1224</v>
      </c>
      <c r="W611" s="23" t="s">
        <v>1225</v>
      </c>
      <c r="X611" s="23" t="s">
        <v>1224</v>
      </c>
      <c r="Y611" s="23" t="s">
        <v>1301</v>
      </c>
      <c r="Z611" s="23" t="s">
        <v>113</v>
      </c>
      <c r="AA611" s="23" t="s">
        <v>1199</v>
      </c>
      <c r="AB611" s="23" t="s">
        <v>3093</v>
      </c>
      <c r="AC611" s="25">
        <v>8.1397260273972609</v>
      </c>
      <c r="AD611" s="32">
        <v>500000000</v>
      </c>
      <c r="AE611" s="33">
        <f>VLOOKUP(J611,Library!A:B,2,0)</f>
        <v>1</v>
      </c>
      <c r="AF611" s="33">
        <f>VLOOKUP(J611,Library!A:G,7,0)</f>
        <v>3</v>
      </c>
      <c r="AG611" s="28">
        <f>VLOOKUP(V611,Library!W:X,2,0)</f>
        <v>4</v>
      </c>
      <c r="AH611" s="28">
        <f>VLOOKUP(W611,Library!Y:Z,2,0)</f>
        <v>4</v>
      </c>
      <c r="AI611" s="28">
        <f>VLOOKUP(X611,Library!AA:AB,2,0)</f>
        <v>4</v>
      </c>
      <c r="AJ611" s="33">
        <f>IF(MAX(AG611,AH611,AI611)=0,VLOOKUP(I611,Library!$J:$P,7,0),MAX(AG611,AH611,AI611))</f>
        <v>4</v>
      </c>
      <c r="AK611" s="33">
        <f t="shared" si="42"/>
        <v>4</v>
      </c>
      <c r="AL611" s="33">
        <f>VLOOKUP(AA611,Library!T:U,2,0)</f>
        <v>1</v>
      </c>
      <c r="AM611" s="34">
        <f t="shared" si="43"/>
        <v>2.5499999999999998</v>
      </c>
      <c r="AN611" s="33">
        <f t="shared" si="44"/>
        <v>3</v>
      </c>
      <c r="AO611" s="28" t="s">
        <v>173</v>
      </c>
      <c r="AP611" s="25" t="s">
        <v>128</v>
      </c>
      <c r="AQ611" s="28" t="s">
        <v>3484</v>
      </c>
      <c r="AR611" s="28" t="s">
        <v>3485</v>
      </c>
      <c r="AS611" s="28" t="s">
        <v>2181</v>
      </c>
      <c r="AT611" s="23" t="s">
        <v>3586</v>
      </c>
      <c r="AU611" s="23" t="s">
        <v>35</v>
      </c>
      <c r="AV611" s="25" t="s">
        <v>128</v>
      </c>
      <c r="AW611" s="25" t="s">
        <v>128</v>
      </c>
      <c r="AX611" s="25" t="s">
        <v>128</v>
      </c>
      <c r="AY611" s="25" t="s">
        <v>128</v>
      </c>
      <c r="AZ611" s="25" t="s">
        <v>128</v>
      </c>
      <c r="BA611" s="25" t="s">
        <v>128</v>
      </c>
      <c r="BB611" s="25" t="s">
        <v>128</v>
      </c>
      <c r="BC611" s="25" t="s">
        <v>128</v>
      </c>
      <c r="BD611" s="25" t="s">
        <v>128</v>
      </c>
      <c r="BE611" s="25" t="s">
        <v>128</v>
      </c>
      <c r="BF611" s="25" t="s">
        <v>128</v>
      </c>
      <c r="BG611" s="25" t="s">
        <v>128</v>
      </c>
      <c r="BH611" s="25" t="s">
        <v>113</v>
      </c>
      <c r="BI611" s="23" t="s">
        <v>128</v>
      </c>
      <c r="BJ611" t="s">
        <v>1345</v>
      </c>
      <c r="BK611" s="23" t="s">
        <v>2094</v>
      </c>
      <c r="BL611" s="23"/>
    </row>
    <row r="612" spans="1:64" ht="15">
      <c r="A612" s="28">
        <v>918</v>
      </c>
      <c r="B612" s="23" t="s">
        <v>2095</v>
      </c>
      <c r="C612" s="28" t="s">
        <v>2259</v>
      </c>
      <c r="D612" s="23" t="s">
        <v>2182</v>
      </c>
      <c r="E612" s="42">
        <v>3</v>
      </c>
      <c r="F612" s="25" t="s">
        <v>128</v>
      </c>
      <c r="G612" s="25" t="s">
        <v>128</v>
      </c>
      <c r="H612" s="25" t="s">
        <v>128</v>
      </c>
      <c r="I612" s="29" t="s">
        <v>2612</v>
      </c>
      <c r="J612" s="43" t="s">
        <v>4252</v>
      </c>
      <c r="K612" s="27" t="s">
        <v>4250</v>
      </c>
      <c r="L612" s="29">
        <v>71.765000000000001</v>
      </c>
      <c r="M612" s="29">
        <v>72.634</v>
      </c>
      <c r="N612" s="29">
        <v>4.2222224802204433</v>
      </c>
      <c r="O612" s="30">
        <v>1.75</v>
      </c>
      <c r="P612" s="27" t="s">
        <v>106</v>
      </c>
      <c r="Q612" s="31">
        <v>1</v>
      </c>
      <c r="R612" s="25" t="s">
        <v>2766</v>
      </c>
      <c r="S612" s="25" t="s">
        <v>128</v>
      </c>
      <c r="T612" s="25" t="s">
        <v>4374</v>
      </c>
      <c r="U612" s="25" t="s">
        <v>128</v>
      </c>
      <c r="V612" s="23" t="s">
        <v>1219</v>
      </c>
      <c r="W612" s="23" t="s">
        <v>1225</v>
      </c>
      <c r="X612" s="23" t="s">
        <v>1224</v>
      </c>
      <c r="Y612" s="23" t="s">
        <v>1301</v>
      </c>
      <c r="Z612" s="23" t="s">
        <v>113</v>
      </c>
      <c r="AA612" s="23" t="s">
        <v>1199</v>
      </c>
      <c r="AB612" s="23" t="s">
        <v>2625</v>
      </c>
      <c r="AC612" s="25">
        <v>15.243835616438357</v>
      </c>
      <c r="AD612" s="32">
        <v>800000000</v>
      </c>
      <c r="AE612" s="33">
        <f>VLOOKUP(J612,Library!A:B,2,0)</f>
        <v>1</v>
      </c>
      <c r="AF612" s="33">
        <f>VLOOKUP(J612,Library!A:G,7,0)</f>
        <v>3</v>
      </c>
      <c r="AG612" s="28">
        <f>VLOOKUP(V612,Library!W:X,2,0)</f>
        <v>4</v>
      </c>
      <c r="AH612" s="28">
        <f>VLOOKUP(W612,Library!Y:Z,2,0)</f>
        <v>4</v>
      </c>
      <c r="AI612" s="28">
        <f>VLOOKUP(X612,Library!AA:AB,2,0)</f>
        <v>4</v>
      </c>
      <c r="AJ612" s="33">
        <f>IF(MAX(AG612,AH612,AI612)=0,VLOOKUP(I612,Library!$J:$P,7,0),MAX(AG612,AH612,AI612))</f>
        <v>4</v>
      </c>
      <c r="AK612" s="33">
        <f t="shared" si="42"/>
        <v>5</v>
      </c>
      <c r="AL612" s="33">
        <f>VLOOKUP(AA612,Library!T:U,2,0)</f>
        <v>1</v>
      </c>
      <c r="AM612" s="34">
        <f t="shared" si="43"/>
        <v>2.65</v>
      </c>
      <c r="AN612" s="33">
        <f t="shared" si="44"/>
        <v>3</v>
      </c>
      <c r="AO612" s="28" t="s">
        <v>3587</v>
      </c>
      <c r="AP612" s="25" t="s">
        <v>128</v>
      </c>
      <c r="AQ612" s="28" t="s">
        <v>3588</v>
      </c>
      <c r="AR612" s="28" t="s">
        <v>3589</v>
      </c>
      <c r="AS612" s="28" t="s">
        <v>2182</v>
      </c>
      <c r="AT612" s="23" t="s">
        <v>113</v>
      </c>
      <c r="AU612" s="23" t="s">
        <v>114</v>
      </c>
      <c r="AV612" s="25" t="s">
        <v>128</v>
      </c>
      <c r="AW612" s="25" t="s">
        <v>128</v>
      </c>
      <c r="AX612" s="25" t="s">
        <v>128</v>
      </c>
      <c r="AY612" s="25" t="s">
        <v>128</v>
      </c>
      <c r="AZ612" s="25" t="s">
        <v>128</v>
      </c>
      <c r="BA612" s="25" t="s">
        <v>128</v>
      </c>
      <c r="BB612" s="25" t="s">
        <v>128</v>
      </c>
      <c r="BC612" s="25" t="s">
        <v>128</v>
      </c>
      <c r="BD612" s="25" t="s">
        <v>128</v>
      </c>
      <c r="BE612" s="25" t="s">
        <v>128</v>
      </c>
      <c r="BF612" s="25" t="s">
        <v>128</v>
      </c>
      <c r="BG612" s="25" t="s">
        <v>128</v>
      </c>
      <c r="BH612" s="25" t="s">
        <v>113</v>
      </c>
      <c r="BI612" s="23" t="s">
        <v>128</v>
      </c>
      <c r="BJ612" t="s">
        <v>1345</v>
      </c>
      <c r="BK612" s="23" t="s">
        <v>2095</v>
      </c>
      <c r="BL612" s="23"/>
    </row>
    <row r="613" spans="1:64" ht="15">
      <c r="A613" s="28">
        <v>921</v>
      </c>
      <c r="B613" s="23" t="s">
        <v>2096</v>
      </c>
      <c r="C613" s="28" t="s">
        <v>2260</v>
      </c>
      <c r="D613" s="23" t="s">
        <v>2155</v>
      </c>
      <c r="E613" s="42">
        <v>2</v>
      </c>
      <c r="F613" s="25" t="s">
        <v>128</v>
      </c>
      <c r="G613" s="25" t="s">
        <v>128</v>
      </c>
      <c r="H613" s="25" t="s">
        <v>128</v>
      </c>
      <c r="I613" s="29" t="s">
        <v>2572</v>
      </c>
      <c r="J613" s="43" t="s">
        <v>4252</v>
      </c>
      <c r="K613" s="27" t="s">
        <v>4246</v>
      </c>
      <c r="L613" s="29">
        <v>101.3671875</v>
      </c>
      <c r="M613" s="29">
        <v>101.4140625</v>
      </c>
      <c r="N613" s="29">
        <v>3.5270807603639671</v>
      </c>
      <c r="O613" s="30">
        <v>4.125</v>
      </c>
      <c r="P613" s="27" t="s">
        <v>106</v>
      </c>
      <c r="Q613" s="31">
        <v>2</v>
      </c>
      <c r="R613" s="25" t="s">
        <v>4434</v>
      </c>
      <c r="S613" s="25" t="s">
        <v>128</v>
      </c>
      <c r="T613" s="25" t="s">
        <v>4374</v>
      </c>
      <c r="U613" s="25" t="s">
        <v>128</v>
      </c>
      <c r="V613" s="23" t="s">
        <v>8</v>
      </c>
      <c r="W613" s="23" t="s">
        <v>1198</v>
      </c>
      <c r="X613" s="23" t="s">
        <v>1378</v>
      </c>
      <c r="Y613" s="23" t="s">
        <v>1315</v>
      </c>
      <c r="Z613" s="23" t="s">
        <v>113</v>
      </c>
      <c r="AA613" s="23" t="s">
        <v>107</v>
      </c>
      <c r="AB613" s="23" t="s">
        <v>3094</v>
      </c>
      <c r="AC613" s="25">
        <v>2.493150684931507</v>
      </c>
      <c r="AD613" s="32">
        <v>43000000000</v>
      </c>
      <c r="AE613" s="33">
        <f>VLOOKUP(J613,Library!A:B,2,0)</f>
        <v>1</v>
      </c>
      <c r="AF613" s="33">
        <f>VLOOKUP(J613,Library!A:G,7,0)</f>
        <v>3</v>
      </c>
      <c r="AG613" s="28" t="str">
        <f>VLOOKUP(V613,Library!W:X,2,0)</f>
        <v>N/A</v>
      </c>
      <c r="AH613" s="28">
        <f>VLOOKUP(W613,Library!Y:Z,2,0)</f>
        <v>2</v>
      </c>
      <c r="AI613" s="28">
        <f>VLOOKUP(X613,Library!AA:AB,2,0)</f>
        <v>2</v>
      </c>
      <c r="AJ613" s="33">
        <f>IF(MAX(AG613,AH613,AI613)=0,VLOOKUP(I613,Library!$J:$P,7,0),MAX(AG613,AH613,AI613))</f>
        <v>2</v>
      </c>
      <c r="AK613" s="33">
        <f t="shared" si="42"/>
        <v>3</v>
      </c>
      <c r="AL613" s="33">
        <f>VLOOKUP(AA613,Library!T:U,2,0)</f>
        <v>1</v>
      </c>
      <c r="AM613" s="34">
        <f t="shared" si="43"/>
        <v>1.9500000000000002</v>
      </c>
      <c r="AN613" s="33">
        <f t="shared" si="44"/>
        <v>2</v>
      </c>
      <c r="AO613" s="28" t="s">
        <v>578</v>
      </c>
      <c r="AP613" s="25" t="s">
        <v>128</v>
      </c>
      <c r="AQ613" s="28" t="s">
        <v>3514</v>
      </c>
      <c r="AR613" s="28" t="s">
        <v>3515</v>
      </c>
      <c r="AS613" s="28" t="s">
        <v>2155</v>
      </c>
      <c r="AT613" s="23" t="s">
        <v>113</v>
      </c>
      <c r="AU613" s="23" t="s">
        <v>3516</v>
      </c>
      <c r="AV613" s="25" t="s">
        <v>113</v>
      </c>
      <c r="AW613" s="25" t="s">
        <v>128</v>
      </c>
      <c r="AX613" s="25" t="s">
        <v>128</v>
      </c>
      <c r="AY613" s="25" t="s">
        <v>3599</v>
      </c>
      <c r="AZ613" s="25" t="s">
        <v>113</v>
      </c>
      <c r="BA613" s="25" t="s">
        <v>128</v>
      </c>
      <c r="BB613" s="25" t="s">
        <v>128</v>
      </c>
      <c r="BC613" s="25" t="s">
        <v>128</v>
      </c>
      <c r="BD613" s="25" t="s">
        <v>128</v>
      </c>
      <c r="BE613" s="25" t="s">
        <v>128</v>
      </c>
      <c r="BF613" s="25" t="s">
        <v>128</v>
      </c>
      <c r="BG613" s="25" t="s">
        <v>128</v>
      </c>
      <c r="BH613" s="25" t="s">
        <v>3599</v>
      </c>
      <c r="BI613" s="23" t="s">
        <v>128</v>
      </c>
      <c r="BJ613" t="s">
        <v>1345</v>
      </c>
      <c r="BK613" s="23" t="s">
        <v>2096</v>
      </c>
      <c r="BL613" s="23"/>
    </row>
    <row r="614" spans="1:64" ht="15">
      <c r="A614" s="28">
        <v>922</v>
      </c>
      <c r="B614" s="23" t="s">
        <v>2097</v>
      </c>
      <c r="C614" s="28" t="s">
        <v>2261</v>
      </c>
      <c r="D614" s="23" t="s">
        <v>2155</v>
      </c>
      <c r="E614" s="42">
        <v>2</v>
      </c>
      <c r="F614" s="25" t="s">
        <v>128</v>
      </c>
      <c r="G614" s="25" t="s">
        <v>128</v>
      </c>
      <c r="H614" s="25" t="s">
        <v>128</v>
      </c>
      <c r="I614" s="29" t="s">
        <v>2572</v>
      </c>
      <c r="J614" s="43" t="s">
        <v>4252</v>
      </c>
      <c r="K614" s="27" t="s">
        <v>4246</v>
      </c>
      <c r="L614" s="29">
        <v>95.953125</v>
      </c>
      <c r="M614" s="29">
        <v>95.984375</v>
      </c>
      <c r="N614" s="29">
        <v>4.0160508861615147</v>
      </c>
      <c r="O614" s="30">
        <v>3.375</v>
      </c>
      <c r="P614" s="27" t="s">
        <v>106</v>
      </c>
      <c r="Q614" s="31">
        <v>2</v>
      </c>
      <c r="R614" s="25" t="s">
        <v>4408</v>
      </c>
      <c r="S614" s="25" t="s">
        <v>128</v>
      </c>
      <c r="T614" s="25" t="s">
        <v>4374</v>
      </c>
      <c r="U614" s="25" t="s">
        <v>128</v>
      </c>
      <c r="V614" s="23" t="s">
        <v>8</v>
      </c>
      <c r="W614" s="23" t="s">
        <v>1198</v>
      </c>
      <c r="X614" s="23" t="s">
        <v>1378</v>
      </c>
      <c r="Y614" s="23" t="s">
        <v>1315</v>
      </c>
      <c r="Z614" s="23" t="s">
        <v>113</v>
      </c>
      <c r="AA614" s="23" t="s">
        <v>107</v>
      </c>
      <c r="AB614" s="23" t="s">
        <v>2742</v>
      </c>
      <c r="AC614" s="25">
        <v>7.2849315068493148</v>
      </c>
      <c r="AD614" s="32">
        <v>108515000000</v>
      </c>
      <c r="AE614" s="33">
        <f>VLOOKUP(J614,Library!A:B,2,0)</f>
        <v>1</v>
      </c>
      <c r="AF614" s="33">
        <f>VLOOKUP(J614,Library!A:G,7,0)</f>
        <v>3</v>
      </c>
      <c r="AG614" s="28" t="str">
        <f>VLOOKUP(V614,Library!W:X,2,0)</f>
        <v>N/A</v>
      </c>
      <c r="AH614" s="28">
        <f>VLOOKUP(W614,Library!Y:Z,2,0)</f>
        <v>2</v>
      </c>
      <c r="AI614" s="28">
        <f>VLOOKUP(X614,Library!AA:AB,2,0)</f>
        <v>2</v>
      </c>
      <c r="AJ614" s="33">
        <f>IF(MAX(AG614,AH614,AI614)=0,VLOOKUP(I614,Library!$J:$P,7,0),MAX(AG614,AH614,AI614))</f>
        <v>2</v>
      </c>
      <c r="AK614" s="33">
        <f t="shared" si="42"/>
        <v>4</v>
      </c>
      <c r="AL614" s="33">
        <f>VLOOKUP(AA614,Library!T:U,2,0)</f>
        <v>1</v>
      </c>
      <c r="AM614" s="34">
        <f t="shared" si="43"/>
        <v>2.0499999999999998</v>
      </c>
      <c r="AN614" s="33">
        <f t="shared" si="44"/>
        <v>2</v>
      </c>
      <c r="AO614" s="28" t="s">
        <v>578</v>
      </c>
      <c r="AP614" s="25" t="s">
        <v>128</v>
      </c>
      <c r="AQ614" s="28" t="s">
        <v>3514</v>
      </c>
      <c r="AR614" s="28" t="s">
        <v>3515</v>
      </c>
      <c r="AS614" s="28" t="s">
        <v>2155</v>
      </c>
      <c r="AT614" s="23" t="s">
        <v>113</v>
      </c>
      <c r="AU614" s="23" t="s">
        <v>3516</v>
      </c>
      <c r="AV614" s="25" t="s">
        <v>113</v>
      </c>
      <c r="AW614" s="25" t="s">
        <v>128</v>
      </c>
      <c r="AX614" s="25" t="s">
        <v>128</v>
      </c>
      <c r="AY614" s="25" t="s">
        <v>3599</v>
      </c>
      <c r="AZ614" s="25" t="s">
        <v>113</v>
      </c>
      <c r="BA614" s="25" t="s">
        <v>128</v>
      </c>
      <c r="BB614" s="25" t="s">
        <v>128</v>
      </c>
      <c r="BC614" s="25" t="s">
        <v>128</v>
      </c>
      <c r="BD614" s="25" t="s">
        <v>128</v>
      </c>
      <c r="BE614" s="25" t="s">
        <v>128</v>
      </c>
      <c r="BF614" s="25" t="s">
        <v>128</v>
      </c>
      <c r="BG614" s="25" t="s">
        <v>128</v>
      </c>
      <c r="BH614" s="25" t="s">
        <v>3599</v>
      </c>
      <c r="BI614" s="23" t="s">
        <v>128</v>
      </c>
      <c r="BJ614" t="s">
        <v>1345</v>
      </c>
      <c r="BK614" s="23" t="s">
        <v>2097</v>
      </c>
      <c r="BL614" s="23"/>
    </row>
    <row r="615" spans="1:64" ht="15">
      <c r="A615" s="28">
        <v>923</v>
      </c>
      <c r="B615" s="23" t="s">
        <v>2098</v>
      </c>
      <c r="C615" s="28" t="s">
        <v>2262</v>
      </c>
      <c r="D615" s="23" t="s">
        <v>2155</v>
      </c>
      <c r="E615" s="42">
        <v>3</v>
      </c>
      <c r="F615" s="25" t="s">
        <v>128</v>
      </c>
      <c r="G615" s="25" t="s">
        <v>128</v>
      </c>
      <c r="H615" s="25" t="s">
        <v>128</v>
      </c>
      <c r="I615" s="29" t="s">
        <v>2572</v>
      </c>
      <c r="J615" s="43" t="s">
        <v>4252</v>
      </c>
      <c r="K615" s="27" t="s">
        <v>4246</v>
      </c>
      <c r="L615" s="29">
        <v>88.65625</v>
      </c>
      <c r="M615" s="29">
        <v>88.734375</v>
      </c>
      <c r="N615" s="29">
        <v>4.8724152568590604</v>
      </c>
      <c r="O615" s="30">
        <v>4.125</v>
      </c>
      <c r="P615" s="27" t="s">
        <v>106</v>
      </c>
      <c r="Q615" s="31">
        <v>2</v>
      </c>
      <c r="R615" s="25" t="s">
        <v>2975</v>
      </c>
      <c r="S615" s="25" t="s">
        <v>128</v>
      </c>
      <c r="T615" s="25" t="s">
        <v>4374</v>
      </c>
      <c r="U615" s="25" t="s">
        <v>128</v>
      </c>
      <c r="V615" s="23" t="s">
        <v>8</v>
      </c>
      <c r="W615" s="23" t="s">
        <v>1198</v>
      </c>
      <c r="X615" s="23" t="s">
        <v>1378</v>
      </c>
      <c r="Y615" s="23" t="s">
        <v>1315</v>
      </c>
      <c r="Z615" s="23" t="s">
        <v>113</v>
      </c>
      <c r="AA615" s="23" t="s">
        <v>107</v>
      </c>
      <c r="AB615" s="23" t="s">
        <v>3095</v>
      </c>
      <c r="AC615" s="25">
        <v>27.550684931506851</v>
      </c>
      <c r="AD615" s="32">
        <v>71583000000</v>
      </c>
      <c r="AE615" s="33">
        <f>VLOOKUP(J615,Library!A:B,2,0)</f>
        <v>1</v>
      </c>
      <c r="AF615" s="33">
        <f>VLOOKUP(J615,Library!A:G,7,0)</f>
        <v>3</v>
      </c>
      <c r="AG615" s="28" t="str">
        <f>VLOOKUP(V615,Library!W:X,2,0)</f>
        <v>N/A</v>
      </c>
      <c r="AH615" s="28">
        <f>VLOOKUP(W615,Library!Y:Z,2,0)</f>
        <v>2</v>
      </c>
      <c r="AI615" s="28">
        <f>VLOOKUP(X615,Library!AA:AB,2,0)</f>
        <v>2</v>
      </c>
      <c r="AJ615" s="33">
        <f>IF(MAX(AG615,AH615,AI615)=0,VLOOKUP(I615,Library!$J:$P,7,0),MAX(AG615,AH615,AI615))</f>
        <v>2</v>
      </c>
      <c r="AK615" s="33">
        <f t="shared" si="42"/>
        <v>5</v>
      </c>
      <c r="AL615" s="33">
        <f>VLOOKUP(AA615,Library!T:U,2,0)</f>
        <v>1</v>
      </c>
      <c r="AM615" s="34">
        <f t="shared" si="43"/>
        <v>2.15</v>
      </c>
      <c r="AN615" s="33">
        <f t="shared" si="44"/>
        <v>3</v>
      </c>
      <c r="AO615" s="28" t="s">
        <v>578</v>
      </c>
      <c r="AP615" s="25" t="s">
        <v>128</v>
      </c>
      <c r="AQ615" s="28" t="s">
        <v>3514</v>
      </c>
      <c r="AR615" s="28" t="s">
        <v>3515</v>
      </c>
      <c r="AS615" s="28" t="s">
        <v>2155</v>
      </c>
      <c r="AT615" s="23" t="s">
        <v>113</v>
      </c>
      <c r="AU615" s="23" t="s">
        <v>3516</v>
      </c>
      <c r="AV615" s="25" t="s">
        <v>113</v>
      </c>
      <c r="AW615" s="25" t="s">
        <v>128</v>
      </c>
      <c r="AX615" s="25" t="s">
        <v>128</v>
      </c>
      <c r="AY615" s="25" t="s">
        <v>3599</v>
      </c>
      <c r="AZ615" s="25" t="s">
        <v>113</v>
      </c>
      <c r="BA615" s="25" t="s">
        <v>128</v>
      </c>
      <c r="BB615" s="25" t="s">
        <v>128</v>
      </c>
      <c r="BC615" s="25" t="s">
        <v>128</v>
      </c>
      <c r="BD615" s="25" t="s">
        <v>128</v>
      </c>
      <c r="BE615" s="25" t="s">
        <v>128</v>
      </c>
      <c r="BF615" s="25" t="s">
        <v>128</v>
      </c>
      <c r="BG615" s="25" t="s">
        <v>128</v>
      </c>
      <c r="BH615" s="25" t="s">
        <v>3599</v>
      </c>
      <c r="BI615" s="23" t="s">
        <v>128</v>
      </c>
      <c r="BJ615" t="s">
        <v>1345</v>
      </c>
      <c r="BK615" s="23" t="s">
        <v>2098</v>
      </c>
      <c r="BL615" s="23"/>
    </row>
    <row r="616" spans="1:64" ht="15">
      <c r="A616" s="28">
        <v>924</v>
      </c>
      <c r="B616" s="23" t="s">
        <v>2099</v>
      </c>
      <c r="C616" s="28" t="s">
        <v>2263</v>
      </c>
      <c r="D616" s="23" t="s">
        <v>2155</v>
      </c>
      <c r="E616" s="42">
        <v>2</v>
      </c>
      <c r="F616" s="25" t="s">
        <v>128</v>
      </c>
      <c r="G616" s="25" t="s">
        <v>128</v>
      </c>
      <c r="H616" s="25" t="s">
        <v>128</v>
      </c>
      <c r="I616" s="29" t="s">
        <v>2572</v>
      </c>
      <c r="J616" s="43" t="s">
        <v>4252</v>
      </c>
      <c r="K616" s="27" t="s">
        <v>4246</v>
      </c>
      <c r="L616" s="29">
        <v>98.953125</v>
      </c>
      <c r="M616" s="29">
        <v>98.984375</v>
      </c>
      <c r="N616" s="29">
        <v>4.0325040026344672</v>
      </c>
      <c r="O616" s="30">
        <v>3.875</v>
      </c>
      <c r="P616" s="27" t="s">
        <v>106</v>
      </c>
      <c r="Q616" s="31">
        <v>2</v>
      </c>
      <c r="R616" s="25" t="s">
        <v>2975</v>
      </c>
      <c r="S616" s="25" t="s">
        <v>128</v>
      </c>
      <c r="T616" s="25" t="s">
        <v>4374</v>
      </c>
      <c r="U616" s="25" t="s">
        <v>128</v>
      </c>
      <c r="V616" s="23" t="s">
        <v>8</v>
      </c>
      <c r="W616" s="23" t="s">
        <v>1198</v>
      </c>
      <c r="X616" s="23" t="s">
        <v>1378</v>
      </c>
      <c r="Y616" s="23" t="s">
        <v>1315</v>
      </c>
      <c r="Z616" s="23" t="s">
        <v>113</v>
      </c>
      <c r="AA616" s="23" t="s">
        <v>107</v>
      </c>
      <c r="AB616" s="23" t="s">
        <v>2768</v>
      </c>
      <c r="AC616" s="25">
        <v>7.536986301369863</v>
      </c>
      <c r="AD616" s="32">
        <v>122175000000</v>
      </c>
      <c r="AE616" s="33">
        <f>VLOOKUP(J616,Library!A:B,2,0)</f>
        <v>1</v>
      </c>
      <c r="AF616" s="33">
        <f>VLOOKUP(J616,Library!A:G,7,0)</f>
        <v>3</v>
      </c>
      <c r="AG616" s="28" t="str">
        <f>VLOOKUP(V616,Library!W:X,2,0)</f>
        <v>N/A</v>
      </c>
      <c r="AH616" s="28">
        <f>VLOOKUP(W616,Library!Y:Z,2,0)</f>
        <v>2</v>
      </c>
      <c r="AI616" s="28">
        <f>VLOOKUP(X616,Library!AA:AB,2,0)</f>
        <v>2</v>
      </c>
      <c r="AJ616" s="33">
        <f>IF(MAX(AG616,AH616,AI616)=0,VLOOKUP(I616,Library!$J:$P,7,0),MAX(AG616,AH616,AI616))</f>
        <v>2</v>
      </c>
      <c r="AK616" s="33">
        <f t="shared" si="42"/>
        <v>4</v>
      </c>
      <c r="AL616" s="33">
        <f>VLOOKUP(AA616,Library!T:U,2,0)</f>
        <v>1</v>
      </c>
      <c r="AM616" s="34">
        <f t="shared" si="43"/>
        <v>2.0499999999999998</v>
      </c>
      <c r="AN616" s="33">
        <f t="shared" si="44"/>
        <v>2</v>
      </c>
      <c r="AO616" s="28" t="s">
        <v>578</v>
      </c>
      <c r="AP616" s="25" t="s">
        <v>128</v>
      </c>
      <c r="AQ616" s="28" t="s">
        <v>3514</v>
      </c>
      <c r="AR616" s="28" t="s">
        <v>3515</v>
      </c>
      <c r="AS616" s="28" t="s">
        <v>2155</v>
      </c>
      <c r="AT616" s="23" t="s">
        <v>113</v>
      </c>
      <c r="AU616" s="23" t="s">
        <v>3516</v>
      </c>
      <c r="AV616" s="25" t="s">
        <v>113</v>
      </c>
      <c r="AW616" s="25" t="s">
        <v>128</v>
      </c>
      <c r="AX616" s="25" t="s">
        <v>128</v>
      </c>
      <c r="AY616" s="25" t="s">
        <v>3599</v>
      </c>
      <c r="AZ616" s="25" t="s">
        <v>113</v>
      </c>
      <c r="BA616" s="25" t="s">
        <v>128</v>
      </c>
      <c r="BB616" s="25" t="s">
        <v>128</v>
      </c>
      <c r="BC616" s="25" t="s">
        <v>128</v>
      </c>
      <c r="BD616" s="25" t="s">
        <v>128</v>
      </c>
      <c r="BE616" s="25" t="s">
        <v>128</v>
      </c>
      <c r="BF616" s="25" t="s">
        <v>128</v>
      </c>
      <c r="BG616" s="25" t="s">
        <v>128</v>
      </c>
      <c r="BH616" s="25" t="s">
        <v>3599</v>
      </c>
      <c r="BI616" s="23" t="s">
        <v>128</v>
      </c>
      <c r="BJ616" t="s">
        <v>1345</v>
      </c>
      <c r="BK616" s="23" t="s">
        <v>2099</v>
      </c>
      <c r="BL616" s="23"/>
    </row>
    <row r="617" spans="1:64" ht="15" customHeight="1">
      <c r="A617" s="28">
        <v>926</v>
      </c>
      <c r="B617" s="23" t="s">
        <v>2100</v>
      </c>
      <c r="C617" s="28" t="s">
        <v>2264</v>
      </c>
      <c r="D617" s="23" t="s">
        <v>2155</v>
      </c>
      <c r="E617" s="42">
        <v>3</v>
      </c>
      <c r="F617" s="25" t="s">
        <v>128</v>
      </c>
      <c r="G617" s="25" t="s">
        <v>128</v>
      </c>
      <c r="H617" s="25" t="s">
        <v>128</v>
      </c>
      <c r="I617" s="29" t="s">
        <v>2572</v>
      </c>
      <c r="J617" s="43" t="s">
        <v>4252</v>
      </c>
      <c r="K617" s="27" t="s">
        <v>4246</v>
      </c>
      <c r="L617" s="29">
        <v>62.875</v>
      </c>
      <c r="M617" s="29">
        <v>63</v>
      </c>
      <c r="N617" s="29">
        <v>4.6575081999999997</v>
      </c>
      <c r="O617" s="30">
        <v>1.125</v>
      </c>
      <c r="P617" s="27" t="s">
        <v>106</v>
      </c>
      <c r="Q617" s="31">
        <v>2</v>
      </c>
      <c r="R617" s="25" t="s">
        <v>2975</v>
      </c>
      <c r="S617" s="25" t="s">
        <v>128</v>
      </c>
      <c r="T617" s="25" t="s">
        <v>4374</v>
      </c>
      <c r="U617" s="25" t="s">
        <v>128</v>
      </c>
      <c r="V617" s="23" t="s">
        <v>8</v>
      </c>
      <c r="W617" s="23" t="s">
        <v>1198</v>
      </c>
      <c r="X617" s="23" t="s">
        <v>1378</v>
      </c>
      <c r="Y617" s="23" t="s">
        <v>1315</v>
      </c>
      <c r="Z617" s="23" t="s">
        <v>113</v>
      </c>
      <c r="AA617" s="23" t="s">
        <v>107</v>
      </c>
      <c r="AB617" s="23" t="s">
        <v>3096</v>
      </c>
      <c r="AC617" s="25">
        <v>14.542465753424658</v>
      </c>
      <c r="AD617" s="32">
        <v>76518000000</v>
      </c>
      <c r="AE617" s="33">
        <f>VLOOKUP(J617,Library!A:B,2,0)</f>
        <v>1</v>
      </c>
      <c r="AF617" s="33">
        <f>VLOOKUP(J617,Library!A:G,7,0)</f>
        <v>3</v>
      </c>
      <c r="AG617" s="28" t="str">
        <f>VLOOKUP(V617,Library!W:X,2,0)</f>
        <v>N/A</v>
      </c>
      <c r="AH617" s="28">
        <f>VLOOKUP(W617,Library!Y:Z,2,0)</f>
        <v>2</v>
      </c>
      <c r="AI617" s="28">
        <f>VLOOKUP(X617,Library!AA:AB,2,0)</f>
        <v>2</v>
      </c>
      <c r="AJ617" s="33">
        <f>IF(MAX(AG617,AH617,AI617)=0,VLOOKUP(I617,Library!$J:$P,7,0),MAX(AG617,AH617,AI617))</f>
        <v>2</v>
      </c>
      <c r="AK617" s="33">
        <f t="shared" si="42"/>
        <v>5</v>
      </c>
      <c r="AL617" s="33">
        <f>VLOOKUP(AA617,Library!T:U,2,0)</f>
        <v>1</v>
      </c>
      <c r="AM617" s="34">
        <f t="shared" si="43"/>
        <v>2.15</v>
      </c>
      <c r="AN617" s="33">
        <f t="shared" si="44"/>
        <v>3</v>
      </c>
      <c r="AO617" s="28" t="s">
        <v>3517</v>
      </c>
      <c r="AP617" s="25" t="s">
        <v>128</v>
      </c>
      <c r="AQ617" s="28" t="s">
        <v>3514</v>
      </c>
      <c r="AR617" s="28" t="s">
        <v>3515</v>
      </c>
      <c r="AS617" s="28" t="s">
        <v>2155</v>
      </c>
      <c r="AT617" s="23" t="s">
        <v>113</v>
      </c>
      <c r="AU617" s="23" t="s">
        <v>3516</v>
      </c>
      <c r="AV617" s="25" t="s">
        <v>113</v>
      </c>
      <c r="AW617" s="25" t="s">
        <v>128</v>
      </c>
      <c r="AX617" s="25" t="s">
        <v>128</v>
      </c>
      <c r="AY617" s="25" t="s">
        <v>3599</v>
      </c>
      <c r="AZ617" s="25" t="s">
        <v>113</v>
      </c>
      <c r="BA617" s="25" t="s">
        <v>128</v>
      </c>
      <c r="BB617" s="25" t="s">
        <v>128</v>
      </c>
      <c r="BC617" s="25" t="s">
        <v>128</v>
      </c>
      <c r="BD617" s="25" t="s">
        <v>128</v>
      </c>
      <c r="BE617" s="25" t="s">
        <v>128</v>
      </c>
      <c r="BF617" s="25" t="s">
        <v>128</v>
      </c>
      <c r="BG617" s="25" t="s">
        <v>128</v>
      </c>
      <c r="BH617" s="25" t="s">
        <v>3599</v>
      </c>
      <c r="BI617" s="23" t="s">
        <v>128</v>
      </c>
      <c r="BJ617" t="s">
        <v>1345</v>
      </c>
      <c r="BK617" s="23" t="s">
        <v>2100</v>
      </c>
      <c r="BL617" s="23"/>
    </row>
    <row r="618" spans="1:64" ht="15" customHeight="1">
      <c r="A618" s="28">
        <v>927</v>
      </c>
      <c r="B618" s="23" t="s">
        <v>2101</v>
      </c>
      <c r="C618" s="28" t="s">
        <v>2265</v>
      </c>
      <c r="D618" s="23" t="s">
        <v>2155</v>
      </c>
      <c r="E618" s="42">
        <v>3</v>
      </c>
      <c r="F618" s="25" t="s">
        <v>128</v>
      </c>
      <c r="G618" s="25" t="s">
        <v>128</v>
      </c>
      <c r="H618" s="25" t="s">
        <v>128</v>
      </c>
      <c r="I618" s="29" t="s">
        <v>2572</v>
      </c>
      <c r="J618" s="43" t="s">
        <v>4252</v>
      </c>
      <c r="K618" s="27" t="s">
        <v>4246</v>
      </c>
      <c r="L618" s="29">
        <v>95.65625</v>
      </c>
      <c r="M618" s="29">
        <v>95.75</v>
      </c>
      <c r="N618" s="29">
        <v>4.7343394999999999</v>
      </c>
      <c r="O618" s="30">
        <v>4.375</v>
      </c>
      <c r="P618" s="27" t="s">
        <v>106</v>
      </c>
      <c r="Q618" s="31">
        <v>2</v>
      </c>
      <c r="R618" s="25" t="s">
        <v>2975</v>
      </c>
      <c r="S618" s="25" t="s">
        <v>128</v>
      </c>
      <c r="T618" s="25" t="s">
        <v>4374</v>
      </c>
      <c r="U618" s="25" t="s">
        <v>128</v>
      </c>
      <c r="V618" s="23" t="s">
        <v>8</v>
      </c>
      <c r="W618" s="23" t="s">
        <v>1198</v>
      </c>
      <c r="X618" s="23" t="s">
        <v>1378</v>
      </c>
      <c r="Y618" s="23" t="s">
        <v>1315</v>
      </c>
      <c r="Z618" s="23" t="s">
        <v>113</v>
      </c>
      <c r="AA618" s="23" t="s">
        <v>107</v>
      </c>
      <c r="AB618" s="23" t="s">
        <v>3097</v>
      </c>
      <c r="AC618" s="25">
        <v>17.542465753424658</v>
      </c>
      <c r="AD618" s="32">
        <v>43651000000</v>
      </c>
      <c r="AE618" s="33">
        <f>VLOOKUP(J618,Library!A:B,2,0)</f>
        <v>1</v>
      </c>
      <c r="AF618" s="33">
        <f>VLOOKUP(J618,Library!A:G,7,0)</f>
        <v>3</v>
      </c>
      <c r="AG618" s="28" t="str">
        <f>VLOOKUP(V618,Library!W:X,2,0)</f>
        <v>N/A</v>
      </c>
      <c r="AH618" s="28">
        <f>VLOOKUP(W618,Library!Y:Z,2,0)</f>
        <v>2</v>
      </c>
      <c r="AI618" s="28">
        <f>VLOOKUP(X618,Library!AA:AB,2,0)</f>
        <v>2</v>
      </c>
      <c r="AJ618" s="33">
        <f>IF(MAX(AG618,AH618,AI618)=0,VLOOKUP(I618,Library!$J:$P,7,0),MAX(AG618,AH618,AI618))</f>
        <v>2</v>
      </c>
      <c r="AK618" s="33">
        <f t="shared" si="42"/>
        <v>5</v>
      </c>
      <c r="AL618" s="33">
        <f>VLOOKUP(AA618,Library!T:U,2,0)</f>
        <v>1</v>
      </c>
      <c r="AM618" s="34">
        <f t="shared" si="43"/>
        <v>2.15</v>
      </c>
      <c r="AN618" s="33">
        <f t="shared" si="44"/>
        <v>3</v>
      </c>
      <c r="AO618" s="28" t="s">
        <v>578</v>
      </c>
      <c r="AP618" s="25" t="s">
        <v>128</v>
      </c>
      <c r="AQ618" s="28" t="s">
        <v>3514</v>
      </c>
      <c r="AR618" s="28" t="s">
        <v>3515</v>
      </c>
      <c r="AS618" s="28" t="s">
        <v>2155</v>
      </c>
      <c r="AT618" s="23" t="s">
        <v>113</v>
      </c>
      <c r="AU618" s="23" t="s">
        <v>3516</v>
      </c>
      <c r="AV618" s="25" t="s">
        <v>113</v>
      </c>
      <c r="AW618" s="25" t="s">
        <v>128</v>
      </c>
      <c r="AX618" s="25" t="s">
        <v>128</v>
      </c>
      <c r="AY618" s="25" t="s">
        <v>3599</v>
      </c>
      <c r="AZ618" s="25" t="s">
        <v>113</v>
      </c>
      <c r="BA618" s="25" t="s">
        <v>128</v>
      </c>
      <c r="BB618" s="25" t="s">
        <v>128</v>
      </c>
      <c r="BC618" s="25" t="s">
        <v>128</v>
      </c>
      <c r="BD618" s="25" t="s">
        <v>128</v>
      </c>
      <c r="BE618" s="25" t="s">
        <v>128</v>
      </c>
      <c r="BF618" s="25" t="s">
        <v>128</v>
      </c>
      <c r="BG618" s="25" t="s">
        <v>128</v>
      </c>
      <c r="BH618" s="25" t="s">
        <v>3599</v>
      </c>
      <c r="BI618" s="23" t="s">
        <v>128</v>
      </c>
      <c r="BJ618" t="s">
        <v>1345</v>
      </c>
      <c r="BK618" s="23" t="s">
        <v>2101</v>
      </c>
      <c r="BL618" s="23"/>
    </row>
    <row r="619" spans="1:64" ht="15" customHeight="1">
      <c r="A619" s="28">
        <v>928</v>
      </c>
      <c r="B619" s="23" t="s">
        <v>2102</v>
      </c>
      <c r="C619" s="28" t="s">
        <v>2266</v>
      </c>
      <c r="D619" s="23" t="s">
        <v>2155</v>
      </c>
      <c r="E619" s="42">
        <v>3</v>
      </c>
      <c r="F619" s="25" t="s">
        <v>128</v>
      </c>
      <c r="G619" s="25" t="s">
        <v>128</v>
      </c>
      <c r="H619" s="25" t="s">
        <v>128</v>
      </c>
      <c r="I619" s="29" t="s">
        <v>2572</v>
      </c>
      <c r="J619" s="43" t="s">
        <v>4252</v>
      </c>
      <c r="K619" s="27" t="s">
        <v>4246</v>
      </c>
      <c r="L619" s="29">
        <v>89.859375</v>
      </c>
      <c r="M619" s="29">
        <v>89.953125</v>
      </c>
      <c r="N619" s="29">
        <v>4.7322213</v>
      </c>
      <c r="O619" s="30">
        <v>3.875</v>
      </c>
      <c r="P619" s="27" t="s">
        <v>106</v>
      </c>
      <c r="Q619" s="31">
        <v>2</v>
      </c>
      <c r="R619" s="25" t="s">
        <v>4408</v>
      </c>
      <c r="S619" s="25" t="s">
        <v>128</v>
      </c>
      <c r="T619" s="25" t="s">
        <v>4374</v>
      </c>
      <c r="U619" s="25" t="s">
        <v>128</v>
      </c>
      <c r="V619" s="23" t="s">
        <v>8</v>
      </c>
      <c r="W619" s="23" t="s">
        <v>1198</v>
      </c>
      <c r="X619" s="23" t="s">
        <v>1378</v>
      </c>
      <c r="Y619" s="23" t="s">
        <v>1315</v>
      </c>
      <c r="Z619" s="23" t="s">
        <v>113</v>
      </c>
      <c r="AA619" s="23" t="s">
        <v>107</v>
      </c>
      <c r="AB619" s="23" t="s">
        <v>3098</v>
      </c>
      <c r="AC619" s="25">
        <v>17.290410958904111</v>
      </c>
      <c r="AD619" s="32">
        <v>41653000000</v>
      </c>
      <c r="AE619" s="33">
        <f>VLOOKUP(J619,Library!A:B,2,0)</f>
        <v>1</v>
      </c>
      <c r="AF619" s="33">
        <f>VLOOKUP(J619,Library!A:G,7,0)</f>
        <v>3</v>
      </c>
      <c r="AG619" s="28" t="str">
        <f>VLOOKUP(V619,Library!W:X,2,0)</f>
        <v>N/A</v>
      </c>
      <c r="AH619" s="28">
        <f>VLOOKUP(W619,Library!Y:Z,2,0)</f>
        <v>2</v>
      </c>
      <c r="AI619" s="28">
        <f>VLOOKUP(X619,Library!AA:AB,2,0)</f>
        <v>2</v>
      </c>
      <c r="AJ619" s="33">
        <f>IF(MAX(AG619,AH619,AI619)=0,VLOOKUP(I619,Library!$J:$P,7,0),MAX(AG619,AH619,AI619))</f>
        <v>2</v>
      </c>
      <c r="AK619" s="33">
        <f t="shared" si="42"/>
        <v>5</v>
      </c>
      <c r="AL619" s="33">
        <f>VLOOKUP(AA619,Library!T:U,2,0)</f>
        <v>1</v>
      </c>
      <c r="AM619" s="34">
        <f t="shared" si="43"/>
        <v>2.15</v>
      </c>
      <c r="AN619" s="33">
        <f t="shared" si="44"/>
        <v>3</v>
      </c>
      <c r="AO619" s="28" t="s">
        <v>578</v>
      </c>
      <c r="AP619" s="25" t="s">
        <v>128</v>
      </c>
      <c r="AQ619" s="28" t="s">
        <v>3514</v>
      </c>
      <c r="AR619" s="28" t="s">
        <v>3515</v>
      </c>
      <c r="AS619" s="28" t="s">
        <v>2155</v>
      </c>
      <c r="AT619" s="23" t="s">
        <v>113</v>
      </c>
      <c r="AU619" s="23" t="s">
        <v>3516</v>
      </c>
      <c r="AV619" s="25" t="s">
        <v>113</v>
      </c>
      <c r="AW619" s="25" t="s">
        <v>128</v>
      </c>
      <c r="AX619" s="25" t="s">
        <v>128</v>
      </c>
      <c r="AY619" s="25" t="s">
        <v>3599</v>
      </c>
      <c r="AZ619" s="25" t="s">
        <v>113</v>
      </c>
      <c r="BA619" s="25" t="s">
        <v>128</v>
      </c>
      <c r="BB619" s="25" t="s">
        <v>128</v>
      </c>
      <c r="BC619" s="25" t="s">
        <v>128</v>
      </c>
      <c r="BD619" s="25" t="s">
        <v>128</v>
      </c>
      <c r="BE619" s="25" t="s">
        <v>128</v>
      </c>
      <c r="BF619" s="25" t="s">
        <v>128</v>
      </c>
      <c r="BG619" s="25" t="s">
        <v>128</v>
      </c>
      <c r="BH619" s="25" t="s">
        <v>3599</v>
      </c>
      <c r="BI619" s="23" t="s">
        <v>128</v>
      </c>
      <c r="BJ619" t="s">
        <v>1345</v>
      </c>
      <c r="BK619" s="23" t="s">
        <v>2102</v>
      </c>
      <c r="BL619" s="23"/>
    </row>
    <row r="620" spans="1:64" ht="15" customHeight="1">
      <c r="A620" s="28">
        <v>929</v>
      </c>
      <c r="B620" s="23" t="s">
        <v>2103</v>
      </c>
      <c r="C620" s="28" t="s">
        <v>2267</v>
      </c>
      <c r="D620" s="23" t="s">
        <v>2155</v>
      </c>
      <c r="E620" s="42">
        <v>3</v>
      </c>
      <c r="F620" s="25" t="s">
        <v>128</v>
      </c>
      <c r="G620" s="25" t="s">
        <v>128</v>
      </c>
      <c r="H620" s="25" t="s">
        <v>128</v>
      </c>
      <c r="I620" s="29" t="s">
        <v>2572</v>
      </c>
      <c r="J620" s="43" t="s">
        <v>4252</v>
      </c>
      <c r="K620" s="27" t="s">
        <v>4246</v>
      </c>
      <c r="L620" s="29">
        <v>90.078125</v>
      </c>
      <c r="M620" s="29">
        <v>90.203125</v>
      </c>
      <c r="N620" s="29">
        <v>4.7182214</v>
      </c>
      <c r="O620" s="30">
        <v>3.875</v>
      </c>
      <c r="P620" s="27" t="s">
        <v>106</v>
      </c>
      <c r="Q620" s="31">
        <v>2</v>
      </c>
      <c r="R620" s="25" t="s">
        <v>2975</v>
      </c>
      <c r="S620" s="25" t="s">
        <v>128</v>
      </c>
      <c r="T620" s="25" t="s">
        <v>4374</v>
      </c>
      <c r="U620" s="25" t="s">
        <v>128</v>
      </c>
      <c r="V620" s="23" t="s">
        <v>8</v>
      </c>
      <c r="W620" s="23" t="s">
        <v>1198</v>
      </c>
      <c r="X620" s="23" t="s">
        <v>1378</v>
      </c>
      <c r="Y620" s="23" t="s">
        <v>1315</v>
      </c>
      <c r="Z620" s="23" t="s">
        <v>113</v>
      </c>
      <c r="AA620" s="23" t="s">
        <v>107</v>
      </c>
      <c r="AB620" s="23" t="s">
        <v>3099</v>
      </c>
      <c r="AC620" s="25">
        <v>17.046575342465754</v>
      </c>
      <c r="AD620" s="32">
        <v>43560000000</v>
      </c>
      <c r="AE620" s="33">
        <f>VLOOKUP(J620,Library!A:B,2,0)</f>
        <v>1</v>
      </c>
      <c r="AF620" s="33">
        <f>VLOOKUP(J620,Library!A:G,7,0)</f>
        <v>3</v>
      </c>
      <c r="AG620" s="28" t="str">
        <f>VLOOKUP(V620,Library!W:X,2,0)</f>
        <v>N/A</v>
      </c>
      <c r="AH620" s="28">
        <f>VLOOKUP(W620,Library!Y:Z,2,0)</f>
        <v>2</v>
      </c>
      <c r="AI620" s="28">
        <f>VLOOKUP(X620,Library!AA:AB,2,0)</f>
        <v>2</v>
      </c>
      <c r="AJ620" s="33">
        <f>IF(MAX(AG620,AH620,AI620)=0,VLOOKUP(I620,Library!$J:$P,7,0),MAX(AG620,AH620,AI620))</f>
        <v>2</v>
      </c>
      <c r="AK620" s="33">
        <f t="shared" si="42"/>
        <v>5</v>
      </c>
      <c r="AL620" s="33">
        <f>VLOOKUP(AA620,Library!T:U,2,0)</f>
        <v>1</v>
      </c>
      <c r="AM620" s="34">
        <f t="shared" si="43"/>
        <v>2.15</v>
      </c>
      <c r="AN620" s="33">
        <f t="shared" si="44"/>
        <v>3</v>
      </c>
      <c r="AO620" s="28" t="s">
        <v>578</v>
      </c>
      <c r="AP620" s="25" t="s">
        <v>128</v>
      </c>
      <c r="AQ620" s="28" t="s">
        <v>3514</v>
      </c>
      <c r="AR620" s="28" t="s">
        <v>3515</v>
      </c>
      <c r="AS620" s="28" t="s">
        <v>2155</v>
      </c>
      <c r="AT620" s="23" t="s">
        <v>113</v>
      </c>
      <c r="AU620" s="23" t="s">
        <v>3516</v>
      </c>
      <c r="AV620" s="25" t="s">
        <v>113</v>
      </c>
      <c r="AW620" s="25" t="s">
        <v>128</v>
      </c>
      <c r="AX620" s="25" t="s">
        <v>128</v>
      </c>
      <c r="AY620" s="25" t="s">
        <v>3599</v>
      </c>
      <c r="AZ620" s="25" t="s">
        <v>113</v>
      </c>
      <c r="BA620" s="25" t="s">
        <v>128</v>
      </c>
      <c r="BB620" s="25" t="s">
        <v>128</v>
      </c>
      <c r="BC620" s="25" t="s">
        <v>128</v>
      </c>
      <c r="BD620" s="25" t="s">
        <v>128</v>
      </c>
      <c r="BE620" s="25" t="s">
        <v>128</v>
      </c>
      <c r="BF620" s="25" t="s">
        <v>128</v>
      </c>
      <c r="BG620" s="25" t="s">
        <v>128</v>
      </c>
      <c r="BH620" s="25" t="s">
        <v>3599</v>
      </c>
      <c r="BI620" s="23" t="s">
        <v>128</v>
      </c>
      <c r="BJ620" t="s">
        <v>1345</v>
      </c>
      <c r="BK620" s="23" t="s">
        <v>2103</v>
      </c>
      <c r="BL620" s="23"/>
    </row>
    <row r="621" spans="1:64" ht="15" customHeight="1">
      <c r="A621" s="28">
        <v>930</v>
      </c>
      <c r="B621" s="23" t="s">
        <v>2104</v>
      </c>
      <c r="C621" s="28" t="s">
        <v>2268</v>
      </c>
      <c r="D621" s="23" t="s">
        <v>2155</v>
      </c>
      <c r="E621" s="42">
        <v>3</v>
      </c>
      <c r="F621" s="25" t="s">
        <v>128</v>
      </c>
      <c r="G621" s="25" t="s">
        <v>128</v>
      </c>
      <c r="H621" s="25" t="s">
        <v>128</v>
      </c>
      <c r="I621" s="29" t="s">
        <v>2572</v>
      </c>
      <c r="J621" s="43" t="s">
        <v>4252</v>
      </c>
      <c r="K621" s="27" t="s">
        <v>4246</v>
      </c>
      <c r="L621" s="29">
        <v>91.71875</v>
      </c>
      <c r="M621" s="29">
        <v>91.8125</v>
      </c>
      <c r="N621" s="29">
        <v>4.7108993000000003</v>
      </c>
      <c r="O621" s="30">
        <v>4</v>
      </c>
      <c r="P621" s="27" t="s">
        <v>106</v>
      </c>
      <c r="Q621" s="31">
        <v>2</v>
      </c>
      <c r="R621" s="25" t="s">
        <v>4408</v>
      </c>
      <c r="S621" s="25" t="s">
        <v>128</v>
      </c>
      <c r="T621" s="25" t="s">
        <v>4374</v>
      </c>
      <c r="U621" s="25" t="s">
        <v>128</v>
      </c>
      <c r="V621" s="23" t="s">
        <v>8</v>
      </c>
      <c r="W621" s="23" t="s">
        <v>1198</v>
      </c>
      <c r="X621" s="23" t="s">
        <v>1378</v>
      </c>
      <c r="Y621" s="23" t="s">
        <v>1315</v>
      </c>
      <c r="Z621" s="23" t="s">
        <v>113</v>
      </c>
      <c r="AA621" s="23" t="s">
        <v>107</v>
      </c>
      <c r="AB621" s="23" t="s">
        <v>2770</v>
      </c>
      <c r="AC621" s="25">
        <v>16.794520547945204</v>
      </c>
      <c r="AD621" s="32">
        <v>40605000000</v>
      </c>
      <c r="AE621" s="33">
        <f>VLOOKUP(J621,Library!A:B,2,0)</f>
        <v>1</v>
      </c>
      <c r="AF621" s="33">
        <f>VLOOKUP(J621,Library!A:G,7,0)</f>
        <v>3</v>
      </c>
      <c r="AG621" s="28" t="str">
        <f>VLOOKUP(V621,Library!W:X,2,0)</f>
        <v>N/A</v>
      </c>
      <c r="AH621" s="28">
        <f>VLOOKUP(W621,Library!Y:Z,2,0)</f>
        <v>2</v>
      </c>
      <c r="AI621" s="28">
        <f>VLOOKUP(X621,Library!AA:AB,2,0)</f>
        <v>2</v>
      </c>
      <c r="AJ621" s="33">
        <f>IF(MAX(AG621,AH621,AI621)=0,VLOOKUP(I621,Library!$J:$P,7,0),MAX(AG621,AH621,AI621))</f>
        <v>2</v>
      </c>
      <c r="AK621" s="33">
        <f t="shared" si="42"/>
        <v>5</v>
      </c>
      <c r="AL621" s="33">
        <f>VLOOKUP(AA621,Library!T:U,2,0)</f>
        <v>1</v>
      </c>
      <c r="AM621" s="34">
        <f t="shared" si="43"/>
        <v>2.15</v>
      </c>
      <c r="AN621" s="33">
        <f t="shared" si="44"/>
        <v>3</v>
      </c>
      <c r="AO621" s="28" t="s">
        <v>578</v>
      </c>
      <c r="AP621" s="25" t="s">
        <v>128</v>
      </c>
      <c r="AQ621" s="28" t="s">
        <v>3514</v>
      </c>
      <c r="AR621" s="28" t="s">
        <v>3515</v>
      </c>
      <c r="AS621" s="28" t="s">
        <v>2155</v>
      </c>
      <c r="AT621" s="23" t="s">
        <v>113</v>
      </c>
      <c r="AU621" s="23" t="s">
        <v>3516</v>
      </c>
      <c r="AV621" s="25" t="s">
        <v>113</v>
      </c>
      <c r="AW621" s="25" t="s">
        <v>128</v>
      </c>
      <c r="AX621" s="25" t="s">
        <v>128</v>
      </c>
      <c r="AY621" s="25" t="s">
        <v>3599</v>
      </c>
      <c r="AZ621" s="25" t="s">
        <v>113</v>
      </c>
      <c r="BA621" s="25" t="s">
        <v>128</v>
      </c>
      <c r="BB621" s="25" t="s">
        <v>128</v>
      </c>
      <c r="BC621" s="25" t="s">
        <v>128</v>
      </c>
      <c r="BD621" s="25" t="s">
        <v>128</v>
      </c>
      <c r="BE621" s="25" t="s">
        <v>128</v>
      </c>
      <c r="BF621" s="25" t="s">
        <v>128</v>
      </c>
      <c r="BG621" s="25" t="s">
        <v>128</v>
      </c>
      <c r="BH621" s="25" t="s">
        <v>3599</v>
      </c>
      <c r="BI621" s="23" t="s">
        <v>128</v>
      </c>
      <c r="BJ621" t="s">
        <v>1345</v>
      </c>
      <c r="BK621" s="23" t="s">
        <v>2104</v>
      </c>
      <c r="BL621" s="23"/>
    </row>
    <row r="622" spans="1:64" ht="15">
      <c r="A622" s="28">
        <v>932</v>
      </c>
      <c r="B622" s="23" t="s">
        <v>2111</v>
      </c>
      <c r="C622" s="28" t="s">
        <v>2112</v>
      </c>
      <c r="D622" s="23" t="s">
        <v>4351</v>
      </c>
      <c r="E622" s="42">
        <v>5</v>
      </c>
      <c r="F622" s="25" t="s">
        <v>109</v>
      </c>
      <c r="G622" s="25" t="s">
        <v>109</v>
      </c>
      <c r="H622" s="25" t="s">
        <v>128</v>
      </c>
      <c r="I622" s="29" t="s">
        <v>2544</v>
      </c>
      <c r="J622" s="43" t="s">
        <v>18</v>
      </c>
      <c r="K622" s="23" t="s">
        <v>25</v>
      </c>
      <c r="L622" s="29">
        <v>99.552000000000007</v>
      </c>
      <c r="M622" s="29">
        <v>99.695999999999998</v>
      </c>
      <c r="N622" s="29">
        <v>7.0561923488226466</v>
      </c>
      <c r="O622" s="30">
        <v>4.875</v>
      </c>
      <c r="P622" s="27" t="s">
        <v>126</v>
      </c>
      <c r="Q622" s="31">
        <v>2</v>
      </c>
      <c r="R622" s="25" t="s">
        <v>4404</v>
      </c>
      <c r="S622" s="25" t="s">
        <v>109</v>
      </c>
      <c r="T622" s="25" t="s">
        <v>3590</v>
      </c>
      <c r="U622" s="25" t="s">
        <v>128</v>
      </c>
      <c r="V622" s="23" t="s">
        <v>1228</v>
      </c>
      <c r="W622" s="23" t="s">
        <v>8</v>
      </c>
      <c r="X622" s="23" t="s">
        <v>1228</v>
      </c>
      <c r="Y622" s="23" t="s">
        <v>1344</v>
      </c>
      <c r="Z622" s="23" t="s">
        <v>113</v>
      </c>
      <c r="AA622" s="23" t="s">
        <v>107</v>
      </c>
      <c r="AB622" s="23" t="s">
        <v>113</v>
      </c>
      <c r="AC622" s="25" t="s">
        <v>113</v>
      </c>
      <c r="AD622" s="32">
        <v>1500000000</v>
      </c>
      <c r="AE622" s="33">
        <f>VLOOKUP(J622,Library!A:B,2,0)</f>
        <v>5</v>
      </c>
      <c r="AF622" s="33">
        <f>VLOOKUP(J622,Library!A:G,7,0)</f>
        <v>3</v>
      </c>
      <c r="AG622" s="28">
        <f>VLOOKUP(V622,Library!W:X,2,0)</f>
        <v>4</v>
      </c>
      <c r="AH622" s="28" t="str">
        <f>VLOOKUP(W622,Library!Y:Z,2,0)</f>
        <v>N/A</v>
      </c>
      <c r="AI622" s="28">
        <f>VLOOKUP(X622,Library!AA:AB,2,0)</f>
        <v>4</v>
      </c>
      <c r="AJ622" s="33">
        <f>IF(MAX(AG622,AH622,AI622)=0,VLOOKUP(I622,Library!$J:$P,7,0),MAX(AG622,AH622,AI622))</f>
        <v>4</v>
      </c>
      <c r="AK622" s="33">
        <f t="shared" si="42"/>
        <v>5</v>
      </c>
      <c r="AL622" s="33">
        <f>VLOOKUP(AA622,Library!T:U,2,0)</f>
        <v>1</v>
      </c>
      <c r="AM622" s="34">
        <f t="shared" si="43"/>
        <v>4.05</v>
      </c>
      <c r="AN622" s="33">
        <f t="shared" si="44"/>
        <v>5</v>
      </c>
      <c r="AO622" s="28" t="s">
        <v>136</v>
      </c>
      <c r="AP622" s="25" t="s">
        <v>128</v>
      </c>
      <c r="AQ622" s="28" t="s">
        <v>3464</v>
      </c>
      <c r="AR622" s="28" t="s">
        <v>3465</v>
      </c>
      <c r="AS622" s="28" t="s">
        <v>1086</v>
      </c>
      <c r="AT622" s="23" t="s">
        <v>3590</v>
      </c>
      <c r="AU622" s="23" t="s">
        <v>130</v>
      </c>
      <c r="AV622" s="25" t="s">
        <v>128</v>
      </c>
      <c r="AW622" s="25" t="s">
        <v>109</v>
      </c>
      <c r="AX622" s="25" t="s">
        <v>128</v>
      </c>
      <c r="AY622" s="25" t="s">
        <v>128</v>
      </c>
      <c r="AZ622" s="25" t="s">
        <v>128</v>
      </c>
      <c r="BA622" s="25" t="s">
        <v>109</v>
      </c>
      <c r="BB622" s="25" t="s">
        <v>128</v>
      </c>
      <c r="BC622" s="25" t="s">
        <v>109</v>
      </c>
      <c r="BD622" s="25" t="s">
        <v>109</v>
      </c>
      <c r="BE622" s="25" t="s">
        <v>109</v>
      </c>
      <c r="BF622" s="25" t="s">
        <v>109</v>
      </c>
      <c r="BG622" s="25" t="s">
        <v>128</v>
      </c>
      <c r="BH622" s="25" t="s">
        <v>113</v>
      </c>
      <c r="BI622" s="23" t="s">
        <v>128</v>
      </c>
      <c r="BJ622" t="s">
        <v>1277</v>
      </c>
      <c r="BK622" s="23" t="s">
        <v>2111</v>
      </c>
      <c r="BL622" s="23"/>
    </row>
    <row r="623" spans="1:64" ht="15">
      <c r="A623" s="28">
        <v>934</v>
      </c>
      <c r="B623" s="23" t="s">
        <v>2114</v>
      </c>
      <c r="C623" s="28" t="s">
        <v>2115</v>
      </c>
      <c r="D623" s="23" t="s">
        <v>2113</v>
      </c>
      <c r="E623" s="42">
        <v>5</v>
      </c>
      <c r="F623" s="25" t="s">
        <v>109</v>
      </c>
      <c r="G623" s="25" t="s">
        <v>109</v>
      </c>
      <c r="H623" s="25" t="s">
        <v>128</v>
      </c>
      <c r="I623" s="29" t="s">
        <v>2541</v>
      </c>
      <c r="J623" s="43" t="s">
        <v>18</v>
      </c>
      <c r="K623" s="23" t="s">
        <v>25</v>
      </c>
      <c r="L623" s="29">
        <v>104.315</v>
      </c>
      <c r="M623" s="29">
        <v>104.467</v>
      </c>
      <c r="N623" s="29">
        <v>7.1789634598412686</v>
      </c>
      <c r="O623" s="30">
        <v>7.5</v>
      </c>
      <c r="P623" s="27" t="s">
        <v>126</v>
      </c>
      <c r="Q623" s="31">
        <v>2</v>
      </c>
      <c r="R623" s="25" t="s">
        <v>4445</v>
      </c>
      <c r="S623" s="25" t="s">
        <v>109</v>
      </c>
      <c r="T623" s="25" t="s">
        <v>3591</v>
      </c>
      <c r="U623" s="25" t="s">
        <v>128</v>
      </c>
      <c r="V623" s="23" t="s">
        <v>8</v>
      </c>
      <c r="W623" s="23" t="s">
        <v>1231</v>
      </c>
      <c r="X623" s="23" t="s">
        <v>1224</v>
      </c>
      <c r="Y623" s="23" t="s">
        <v>1344</v>
      </c>
      <c r="Z623" s="23" t="s">
        <v>113</v>
      </c>
      <c r="AA623" s="23" t="s">
        <v>107</v>
      </c>
      <c r="AB623" s="23" t="s">
        <v>113</v>
      </c>
      <c r="AC623" s="25" t="s">
        <v>113</v>
      </c>
      <c r="AD623" s="32">
        <v>1000000000</v>
      </c>
      <c r="AE623" s="33">
        <f>VLOOKUP(J623,Library!A:B,2,0)</f>
        <v>5</v>
      </c>
      <c r="AF623" s="33">
        <f>VLOOKUP(J623,Library!A:G,7,0)</f>
        <v>3</v>
      </c>
      <c r="AG623" s="28" t="str">
        <f>VLOOKUP(V623,Library!W:X,2,0)</f>
        <v>N/A</v>
      </c>
      <c r="AH623" s="28">
        <f>VLOOKUP(W623,Library!Y:Z,2,0)</f>
        <v>5</v>
      </c>
      <c r="AI623" s="28">
        <f>VLOOKUP(X623,Library!AA:AB,2,0)</f>
        <v>4</v>
      </c>
      <c r="AJ623" s="33">
        <f>IF(MAX(AG623,AH623,AI623)=0,VLOOKUP(I623,Library!$J:$P,7,0),MAX(AG623,AH623,AI623))</f>
        <v>5</v>
      </c>
      <c r="AK623" s="33">
        <f t="shared" si="42"/>
        <v>5</v>
      </c>
      <c r="AL623" s="33">
        <f>VLOOKUP(AA623,Library!T:U,2,0)</f>
        <v>1</v>
      </c>
      <c r="AM623" s="34">
        <f t="shared" si="43"/>
        <v>4.3</v>
      </c>
      <c r="AN623" s="33">
        <f t="shared" si="44"/>
        <v>5</v>
      </c>
      <c r="AO623" s="28" t="s">
        <v>136</v>
      </c>
      <c r="AP623" s="25" t="s">
        <v>128</v>
      </c>
      <c r="AQ623" s="28" t="s">
        <v>3453</v>
      </c>
      <c r="AR623" s="28" t="s">
        <v>3454</v>
      </c>
      <c r="AS623" s="28" t="s">
        <v>1076</v>
      </c>
      <c r="AT623" s="23" t="s">
        <v>3591</v>
      </c>
      <c r="AU623" s="23" t="s">
        <v>130</v>
      </c>
      <c r="AV623" s="25" t="s">
        <v>128</v>
      </c>
      <c r="AW623" s="25" t="s">
        <v>109</v>
      </c>
      <c r="AX623" s="25" t="s">
        <v>128</v>
      </c>
      <c r="AY623" s="25" t="s">
        <v>128</v>
      </c>
      <c r="AZ623" s="25" t="s">
        <v>128</v>
      </c>
      <c r="BA623" s="25" t="s">
        <v>109</v>
      </c>
      <c r="BB623" s="25" t="s">
        <v>128</v>
      </c>
      <c r="BC623" s="25" t="s">
        <v>109</v>
      </c>
      <c r="BD623" s="25" t="s">
        <v>109</v>
      </c>
      <c r="BE623" s="25" t="s">
        <v>109</v>
      </c>
      <c r="BF623" s="25" t="s">
        <v>109</v>
      </c>
      <c r="BG623" s="25" t="s">
        <v>128</v>
      </c>
      <c r="BH623" s="25" t="s">
        <v>113</v>
      </c>
      <c r="BI623" s="23" t="s">
        <v>128</v>
      </c>
      <c r="BJ623" t="s">
        <v>1277</v>
      </c>
      <c r="BK623" s="23" t="s">
        <v>2114</v>
      </c>
      <c r="BL623" s="23"/>
    </row>
    <row r="624" spans="1:64" ht="15">
      <c r="A624" s="28">
        <v>935</v>
      </c>
      <c r="B624" s="23" t="s">
        <v>2116</v>
      </c>
      <c r="C624" s="28" t="s">
        <v>2117</v>
      </c>
      <c r="D624" s="23" t="s">
        <v>2118</v>
      </c>
      <c r="E624" s="42">
        <v>5</v>
      </c>
      <c r="F624" s="25" t="s">
        <v>109</v>
      </c>
      <c r="G624" s="25" t="s">
        <v>109</v>
      </c>
      <c r="H624" s="25" t="s">
        <v>128</v>
      </c>
      <c r="I624" s="29" t="s">
        <v>2613</v>
      </c>
      <c r="J624" s="43" t="s">
        <v>18</v>
      </c>
      <c r="K624" s="23" t="s">
        <v>25</v>
      </c>
      <c r="L624" s="29">
        <v>99.891999999999996</v>
      </c>
      <c r="M624" s="29">
        <v>100.002</v>
      </c>
      <c r="N624" s="29">
        <v>7.6508509106123217</v>
      </c>
      <c r="O624" s="30">
        <v>4.75</v>
      </c>
      <c r="P624" s="27" t="s">
        <v>126</v>
      </c>
      <c r="Q624" s="31">
        <v>2</v>
      </c>
      <c r="R624" s="25" t="s">
        <v>3594</v>
      </c>
      <c r="S624" s="25" t="s">
        <v>109</v>
      </c>
      <c r="T624" s="25" t="s">
        <v>3594</v>
      </c>
      <c r="U624" s="25" t="s">
        <v>128</v>
      </c>
      <c r="V624" s="23" t="s">
        <v>1232</v>
      </c>
      <c r="W624" s="23" t="s">
        <v>1233</v>
      </c>
      <c r="X624" s="23" t="s">
        <v>1230</v>
      </c>
      <c r="Y624" s="23" t="s">
        <v>1344</v>
      </c>
      <c r="Z624" s="23" t="s">
        <v>113</v>
      </c>
      <c r="AA624" s="23" t="s">
        <v>107</v>
      </c>
      <c r="AB624" s="23" t="s">
        <v>113</v>
      </c>
      <c r="AC624" s="25" t="s">
        <v>113</v>
      </c>
      <c r="AD624" s="32">
        <v>1000000000</v>
      </c>
      <c r="AE624" s="33">
        <f>VLOOKUP(J624,Library!A:B,2,0)</f>
        <v>5</v>
      </c>
      <c r="AF624" s="33">
        <f>VLOOKUP(J624,Library!A:G,7,0)</f>
        <v>3</v>
      </c>
      <c r="AG624" s="28">
        <f>VLOOKUP(V624,Library!W:X,2,0)</f>
        <v>5</v>
      </c>
      <c r="AH624" s="28">
        <f>VLOOKUP(W624,Library!Y:Z,2,0)</f>
        <v>5</v>
      </c>
      <c r="AI624" s="28">
        <f>VLOOKUP(X624,Library!AA:AB,2,0)</f>
        <v>5</v>
      </c>
      <c r="AJ624" s="33">
        <f>IF(MAX(AG624,AH624,AI624)=0,VLOOKUP(I624,Library!$J:$P,7,0),MAX(AG624,AH624,AI624))</f>
        <v>5</v>
      </c>
      <c r="AK624" s="33">
        <f t="shared" si="42"/>
        <v>5</v>
      </c>
      <c r="AL624" s="33">
        <f>VLOOKUP(AA624,Library!T:U,2,0)</f>
        <v>1</v>
      </c>
      <c r="AM624" s="34">
        <f t="shared" si="43"/>
        <v>4.3</v>
      </c>
      <c r="AN624" s="33">
        <f t="shared" si="44"/>
        <v>5</v>
      </c>
      <c r="AO624" s="28" t="s">
        <v>578</v>
      </c>
      <c r="AP624" s="25" t="s">
        <v>128</v>
      </c>
      <c r="AQ624" s="28" t="s">
        <v>3592</v>
      </c>
      <c r="AR624" s="28" t="s">
        <v>3593</v>
      </c>
      <c r="AS624" s="28" t="s">
        <v>2383</v>
      </c>
      <c r="AT624" s="23" t="s">
        <v>3594</v>
      </c>
      <c r="AU624" s="23" t="s">
        <v>130</v>
      </c>
      <c r="AV624" s="25" t="s">
        <v>128</v>
      </c>
      <c r="AW624" s="25" t="s">
        <v>109</v>
      </c>
      <c r="AX624" s="25" t="s">
        <v>128</v>
      </c>
      <c r="AY624" s="25" t="s">
        <v>128</v>
      </c>
      <c r="AZ624" s="25" t="s">
        <v>128</v>
      </c>
      <c r="BA624" s="25" t="s">
        <v>109</v>
      </c>
      <c r="BB624" s="25" t="s">
        <v>128</v>
      </c>
      <c r="BC624" s="25" t="s">
        <v>109</v>
      </c>
      <c r="BD624" s="25" t="s">
        <v>109</v>
      </c>
      <c r="BE624" s="25" t="s">
        <v>109</v>
      </c>
      <c r="BF624" s="25" t="s">
        <v>109</v>
      </c>
      <c r="BG624" s="25" t="s">
        <v>128</v>
      </c>
      <c r="BH624" s="25" t="s">
        <v>113</v>
      </c>
      <c r="BI624" s="23" t="s">
        <v>128</v>
      </c>
      <c r="BJ624" t="s">
        <v>1277</v>
      </c>
      <c r="BK624" s="23" t="s">
        <v>2116</v>
      </c>
      <c r="BL624" s="23"/>
    </row>
    <row r="625" spans="1:64" ht="15">
      <c r="A625" s="28">
        <v>936</v>
      </c>
      <c r="B625" s="23" t="s">
        <v>2119</v>
      </c>
      <c r="C625" s="28" t="s">
        <v>2120</v>
      </c>
      <c r="D625" s="23" t="s">
        <v>2118</v>
      </c>
      <c r="E625" s="42">
        <v>5</v>
      </c>
      <c r="F625" s="25" t="s">
        <v>109</v>
      </c>
      <c r="G625" s="25" t="s">
        <v>109</v>
      </c>
      <c r="H625" s="25" t="s">
        <v>128</v>
      </c>
      <c r="I625" s="29" t="s">
        <v>2613</v>
      </c>
      <c r="J625" s="43" t="s">
        <v>18</v>
      </c>
      <c r="K625" s="23" t="s">
        <v>25</v>
      </c>
      <c r="L625" s="29">
        <v>101.684</v>
      </c>
      <c r="M625" s="29">
        <v>101.953</v>
      </c>
      <c r="N625" s="29">
        <v>7.7810269795268434</v>
      </c>
      <c r="O625" s="30">
        <v>6.75</v>
      </c>
      <c r="P625" s="27" t="s">
        <v>126</v>
      </c>
      <c r="Q625" s="31">
        <v>2</v>
      </c>
      <c r="R625" s="25" t="s">
        <v>4446</v>
      </c>
      <c r="S625" s="25" t="s">
        <v>109</v>
      </c>
      <c r="T625" s="25" t="s">
        <v>3595</v>
      </c>
      <c r="U625" s="25" t="s">
        <v>128</v>
      </c>
      <c r="V625" s="23" t="s">
        <v>1232</v>
      </c>
      <c r="W625" s="23" t="s">
        <v>1233</v>
      </c>
      <c r="X625" s="23" t="s">
        <v>8</v>
      </c>
      <c r="Y625" s="23" t="s">
        <v>1344</v>
      </c>
      <c r="Z625" s="23" t="s">
        <v>113</v>
      </c>
      <c r="AA625" s="23" t="s">
        <v>107</v>
      </c>
      <c r="AB625" s="23" t="s">
        <v>113</v>
      </c>
      <c r="AC625" s="25" t="s">
        <v>113</v>
      </c>
      <c r="AD625" s="32">
        <v>1250000000</v>
      </c>
      <c r="AE625" s="33">
        <f>VLOOKUP(J625,Library!A:B,2,0)</f>
        <v>5</v>
      </c>
      <c r="AF625" s="33">
        <f>VLOOKUP(J625,Library!A:G,7,0)</f>
        <v>3</v>
      </c>
      <c r="AG625" s="28">
        <f>VLOOKUP(V625,Library!W:X,2,0)</f>
        <v>5</v>
      </c>
      <c r="AH625" s="28">
        <f>VLOOKUP(W625,Library!Y:Z,2,0)</f>
        <v>5</v>
      </c>
      <c r="AI625" s="28" t="str">
        <f>VLOOKUP(X625,Library!AA:AB,2,0)</f>
        <v>N/A</v>
      </c>
      <c r="AJ625" s="33">
        <f>IF(MAX(AG625,AH625,AI625)=0,VLOOKUP(I625,Library!$J:$P,7,0),MAX(AG625,AH625,AI625))</f>
        <v>5</v>
      </c>
      <c r="AK625" s="33">
        <f t="shared" si="42"/>
        <v>5</v>
      </c>
      <c r="AL625" s="33">
        <f>VLOOKUP(AA625,Library!T:U,2,0)</f>
        <v>1</v>
      </c>
      <c r="AM625" s="34">
        <f t="shared" si="43"/>
        <v>4.3</v>
      </c>
      <c r="AN625" s="33">
        <f t="shared" si="44"/>
        <v>5</v>
      </c>
      <c r="AO625" s="28" t="s">
        <v>3517</v>
      </c>
      <c r="AP625" s="25" t="s">
        <v>128</v>
      </c>
      <c r="AQ625" s="28" t="s">
        <v>3592</v>
      </c>
      <c r="AR625" s="28" t="s">
        <v>3593</v>
      </c>
      <c r="AS625" s="28" t="s">
        <v>2383</v>
      </c>
      <c r="AT625" s="23" t="s">
        <v>3595</v>
      </c>
      <c r="AU625" s="23" t="s">
        <v>130</v>
      </c>
      <c r="AV625" s="25" t="s">
        <v>128</v>
      </c>
      <c r="AW625" s="25" t="s">
        <v>109</v>
      </c>
      <c r="AX625" s="25" t="s">
        <v>128</v>
      </c>
      <c r="AY625" s="25" t="s">
        <v>128</v>
      </c>
      <c r="AZ625" s="25" t="s">
        <v>128</v>
      </c>
      <c r="BA625" s="25" t="s">
        <v>109</v>
      </c>
      <c r="BB625" s="25" t="s">
        <v>128</v>
      </c>
      <c r="BC625" s="25" t="s">
        <v>109</v>
      </c>
      <c r="BD625" s="25" t="s">
        <v>109</v>
      </c>
      <c r="BE625" s="25" t="s">
        <v>109</v>
      </c>
      <c r="BF625" s="25" t="s">
        <v>109</v>
      </c>
      <c r="BG625" s="25" t="s">
        <v>128</v>
      </c>
      <c r="BH625" s="25" t="s">
        <v>113</v>
      </c>
      <c r="BI625" s="23" t="s">
        <v>128</v>
      </c>
      <c r="BJ625" t="s">
        <v>1277</v>
      </c>
      <c r="BK625" s="23" t="s">
        <v>2119</v>
      </c>
      <c r="BL625" s="23"/>
    </row>
    <row r="626" spans="1:64" ht="15">
      <c r="A626" s="28">
        <v>937</v>
      </c>
      <c r="B626" s="23" t="s">
        <v>2121</v>
      </c>
      <c r="C626" s="28" t="s">
        <v>2122</v>
      </c>
      <c r="D626" s="23" t="s">
        <v>2118</v>
      </c>
      <c r="E626" s="42">
        <v>5</v>
      </c>
      <c r="F626" s="25" t="s">
        <v>109</v>
      </c>
      <c r="G626" s="25" t="s">
        <v>109</v>
      </c>
      <c r="H626" s="25" t="s">
        <v>128</v>
      </c>
      <c r="I626" s="29" t="s">
        <v>2613</v>
      </c>
      <c r="J626" s="43" t="s">
        <v>18</v>
      </c>
      <c r="K626" s="23" t="s">
        <v>25</v>
      </c>
      <c r="L626" s="29">
        <v>97.11</v>
      </c>
      <c r="M626" s="29">
        <v>97.316000000000003</v>
      </c>
      <c r="N626" s="29">
        <v>7.6251199894311155</v>
      </c>
      <c r="O626" s="30">
        <v>5.375</v>
      </c>
      <c r="P626" s="27" t="s">
        <v>126</v>
      </c>
      <c r="Q626" s="31">
        <v>2</v>
      </c>
      <c r="R626" s="25" t="s">
        <v>2849</v>
      </c>
      <c r="S626" s="25" t="s">
        <v>109</v>
      </c>
      <c r="T626" s="25" t="s">
        <v>3596</v>
      </c>
      <c r="U626" s="25" t="s">
        <v>128</v>
      </c>
      <c r="V626" s="23" t="s">
        <v>1232</v>
      </c>
      <c r="W626" s="23" t="s">
        <v>1233</v>
      </c>
      <c r="X626" s="23" t="s">
        <v>1230</v>
      </c>
      <c r="Y626" s="23" t="s">
        <v>1344</v>
      </c>
      <c r="Z626" s="23" t="s">
        <v>113</v>
      </c>
      <c r="AA626" s="23" t="s">
        <v>107</v>
      </c>
      <c r="AB626" s="23" t="s">
        <v>113</v>
      </c>
      <c r="AC626" s="25" t="s">
        <v>113</v>
      </c>
      <c r="AD626" s="32">
        <v>1500000000</v>
      </c>
      <c r="AE626" s="33">
        <f>VLOOKUP(J626,Library!A:B,2,0)</f>
        <v>5</v>
      </c>
      <c r="AF626" s="33">
        <f>VLOOKUP(J626,Library!A:G,7,0)</f>
        <v>3</v>
      </c>
      <c r="AG626" s="28">
        <f>VLOOKUP(V626,Library!W:X,2,0)</f>
        <v>5</v>
      </c>
      <c r="AH626" s="28">
        <f>VLOOKUP(W626,Library!Y:Z,2,0)</f>
        <v>5</v>
      </c>
      <c r="AI626" s="28">
        <f>VLOOKUP(X626,Library!AA:AB,2,0)</f>
        <v>5</v>
      </c>
      <c r="AJ626" s="33">
        <f>IF(MAX(AG626,AH626,AI626)=0,VLOOKUP(I626,Library!$J:$P,7,0),MAX(AG626,AH626,AI626))</f>
        <v>5</v>
      </c>
      <c r="AK626" s="33">
        <f t="shared" si="42"/>
        <v>5</v>
      </c>
      <c r="AL626" s="33">
        <f>VLOOKUP(AA626,Library!T:U,2,0)</f>
        <v>1</v>
      </c>
      <c r="AM626" s="34">
        <f t="shared" si="43"/>
        <v>4.3</v>
      </c>
      <c r="AN626" s="33">
        <f t="shared" si="44"/>
        <v>5</v>
      </c>
      <c r="AO626" s="28" t="s">
        <v>136</v>
      </c>
      <c r="AP626" s="25" t="s">
        <v>128</v>
      </c>
      <c r="AQ626" s="28" t="s">
        <v>3592</v>
      </c>
      <c r="AR626" s="28" t="s">
        <v>3593</v>
      </c>
      <c r="AS626" s="28" t="s">
        <v>2383</v>
      </c>
      <c r="AT626" s="23" t="s">
        <v>3596</v>
      </c>
      <c r="AU626" s="23" t="s">
        <v>130</v>
      </c>
      <c r="AV626" s="25" t="s">
        <v>128</v>
      </c>
      <c r="AW626" s="25" t="s">
        <v>109</v>
      </c>
      <c r="AX626" s="25" t="s">
        <v>128</v>
      </c>
      <c r="AY626" s="25" t="s">
        <v>128</v>
      </c>
      <c r="AZ626" s="25" t="s">
        <v>128</v>
      </c>
      <c r="BA626" s="25" t="s">
        <v>109</v>
      </c>
      <c r="BB626" s="25" t="s">
        <v>128</v>
      </c>
      <c r="BC626" s="25" t="s">
        <v>109</v>
      </c>
      <c r="BD626" s="25" t="s">
        <v>109</v>
      </c>
      <c r="BE626" s="25" t="s">
        <v>109</v>
      </c>
      <c r="BF626" s="25" t="s">
        <v>109</v>
      </c>
      <c r="BG626" s="25" t="s">
        <v>128</v>
      </c>
      <c r="BH626" s="25" t="s">
        <v>113</v>
      </c>
      <c r="BI626" s="23" t="s">
        <v>128</v>
      </c>
      <c r="BJ626" t="s">
        <v>1277</v>
      </c>
      <c r="BK626" s="23" t="s">
        <v>2121</v>
      </c>
      <c r="BL626" s="23"/>
    </row>
    <row r="627" spans="1:64" ht="15">
      <c r="A627" s="28">
        <v>938</v>
      </c>
      <c r="B627" s="23" t="s">
        <v>2124</v>
      </c>
      <c r="C627" s="28" t="s">
        <v>2125</v>
      </c>
      <c r="D627" s="23" t="s">
        <v>2123</v>
      </c>
      <c r="E627" s="42">
        <v>5</v>
      </c>
      <c r="F627" s="25" t="s">
        <v>109</v>
      </c>
      <c r="G627" s="25" t="s">
        <v>109</v>
      </c>
      <c r="H627" s="25" t="s">
        <v>128</v>
      </c>
      <c r="I627" s="29" t="s">
        <v>2535</v>
      </c>
      <c r="J627" s="43" t="s">
        <v>18</v>
      </c>
      <c r="K627" s="23" t="s">
        <v>25</v>
      </c>
      <c r="L627" s="29">
        <v>99.531000000000006</v>
      </c>
      <c r="M627" s="29">
        <v>99.725999999999999</v>
      </c>
      <c r="N627" s="29">
        <v>6.8592334867365921</v>
      </c>
      <c r="O627" s="30">
        <v>4.625</v>
      </c>
      <c r="P627" s="27" t="s">
        <v>126</v>
      </c>
      <c r="Q627" s="31">
        <v>2</v>
      </c>
      <c r="R627" s="25" t="s">
        <v>2893</v>
      </c>
      <c r="S627" s="25" t="s">
        <v>109</v>
      </c>
      <c r="T627" s="25" t="s">
        <v>2714</v>
      </c>
      <c r="U627" s="25" t="s">
        <v>128</v>
      </c>
      <c r="V627" s="23" t="s">
        <v>1228</v>
      </c>
      <c r="W627" s="23" t="s">
        <v>1231</v>
      </c>
      <c r="X627" s="23" t="s">
        <v>1224</v>
      </c>
      <c r="Y627" s="23" t="s">
        <v>1344</v>
      </c>
      <c r="Z627" s="23" t="s">
        <v>113</v>
      </c>
      <c r="AA627" s="23" t="s">
        <v>107</v>
      </c>
      <c r="AB627" s="23" t="s">
        <v>113</v>
      </c>
      <c r="AC627" s="25" t="s">
        <v>113</v>
      </c>
      <c r="AD627" s="32">
        <v>1250000000</v>
      </c>
      <c r="AE627" s="33">
        <f>VLOOKUP(J627,Library!A:B,2,0)</f>
        <v>5</v>
      </c>
      <c r="AF627" s="33">
        <f>VLOOKUP(J627,Library!A:G,7,0)</f>
        <v>3</v>
      </c>
      <c r="AG627" s="28">
        <f>VLOOKUP(V627,Library!W:X,2,0)</f>
        <v>4</v>
      </c>
      <c r="AH627" s="28">
        <f>VLOOKUP(W627,Library!Y:Z,2,0)</f>
        <v>5</v>
      </c>
      <c r="AI627" s="28">
        <f>VLOOKUP(X627,Library!AA:AB,2,0)</f>
        <v>4</v>
      </c>
      <c r="AJ627" s="33">
        <f>IF(MAX(AG627,AH627,AI627)=0,VLOOKUP(I627,Library!$J:$P,7,0),MAX(AG627,AH627,AI627))</f>
        <v>5</v>
      </c>
      <c r="AK627" s="33">
        <f t="shared" si="42"/>
        <v>5</v>
      </c>
      <c r="AL627" s="33">
        <f>VLOOKUP(AA627,Library!T:U,2,0)</f>
        <v>1</v>
      </c>
      <c r="AM627" s="34">
        <f t="shared" si="43"/>
        <v>4.3</v>
      </c>
      <c r="AN627" s="33">
        <f t="shared" si="44"/>
        <v>5</v>
      </c>
      <c r="AO627" s="28" t="s">
        <v>3442</v>
      </c>
      <c r="AP627" s="25" t="s">
        <v>128</v>
      </c>
      <c r="AQ627" s="28" t="s">
        <v>3436</v>
      </c>
      <c r="AR627" s="28" t="s">
        <v>3437</v>
      </c>
      <c r="AS627" s="28" t="s">
        <v>1063</v>
      </c>
      <c r="AT627" s="23" t="s">
        <v>2714</v>
      </c>
      <c r="AU627" s="23" t="s">
        <v>130</v>
      </c>
      <c r="AV627" s="25" t="s">
        <v>128</v>
      </c>
      <c r="AW627" s="25" t="s">
        <v>109</v>
      </c>
      <c r="AX627" s="25" t="s">
        <v>128</v>
      </c>
      <c r="AY627" s="25" t="s">
        <v>128</v>
      </c>
      <c r="AZ627" s="25" t="s">
        <v>128</v>
      </c>
      <c r="BA627" s="25" t="s">
        <v>109</v>
      </c>
      <c r="BB627" s="25" t="s">
        <v>128</v>
      </c>
      <c r="BC627" s="25" t="s">
        <v>109</v>
      </c>
      <c r="BD627" s="25" t="s">
        <v>109</v>
      </c>
      <c r="BE627" s="25" t="s">
        <v>109</v>
      </c>
      <c r="BF627" s="25" t="s">
        <v>109</v>
      </c>
      <c r="BG627" s="25" t="s">
        <v>128</v>
      </c>
      <c r="BH627" s="25" t="s">
        <v>113</v>
      </c>
      <c r="BI627" s="23" t="s">
        <v>128</v>
      </c>
      <c r="BJ627" t="s">
        <v>1277</v>
      </c>
      <c r="BK627" s="23" t="s">
        <v>2124</v>
      </c>
      <c r="BL627" s="23"/>
    </row>
    <row r="628" spans="1:64" ht="15">
      <c r="A628" s="28">
        <v>939</v>
      </c>
      <c r="B628" s="23" t="s">
        <v>2126</v>
      </c>
      <c r="C628" s="28" t="s">
        <v>2125</v>
      </c>
      <c r="D628" s="23" t="s">
        <v>2123</v>
      </c>
      <c r="E628" s="42">
        <v>5</v>
      </c>
      <c r="F628" s="25" t="s">
        <v>109</v>
      </c>
      <c r="G628" s="25" t="s">
        <v>109</v>
      </c>
      <c r="H628" s="25" t="s">
        <v>128</v>
      </c>
      <c r="I628" s="29" t="s">
        <v>2535</v>
      </c>
      <c r="J628" s="43" t="s">
        <v>18</v>
      </c>
      <c r="K628" s="23" t="s">
        <v>25</v>
      </c>
      <c r="L628" s="29">
        <v>93.230999999999995</v>
      </c>
      <c r="M628" s="29">
        <v>93.448999999999998</v>
      </c>
      <c r="N628" s="29">
        <v>6.8970830259427025</v>
      </c>
      <c r="O628" s="30">
        <v>4.625</v>
      </c>
      <c r="P628" s="27" t="s">
        <v>126</v>
      </c>
      <c r="Q628" s="31">
        <v>2</v>
      </c>
      <c r="R628" s="25" t="s">
        <v>630</v>
      </c>
      <c r="S628" s="25" t="s">
        <v>109</v>
      </c>
      <c r="T628" s="25" t="s">
        <v>2814</v>
      </c>
      <c r="U628" s="25" t="s">
        <v>128</v>
      </c>
      <c r="V628" s="23" t="s">
        <v>1228</v>
      </c>
      <c r="W628" s="23" t="s">
        <v>1231</v>
      </c>
      <c r="X628" s="23" t="s">
        <v>1224</v>
      </c>
      <c r="Y628" s="23" t="s">
        <v>1344</v>
      </c>
      <c r="Z628" s="23" t="s">
        <v>113</v>
      </c>
      <c r="AA628" s="23" t="s">
        <v>107</v>
      </c>
      <c r="AB628" s="23" t="s">
        <v>113</v>
      </c>
      <c r="AC628" s="25" t="s">
        <v>113</v>
      </c>
      <c r="AD628" s="32">
        <v>1250000000</v>
      </c>
      <c r="AE628" s="33">
        <f>VLOOKUP(J628,Library!A:B,2,0)</f>
        <v>5</v>
      </c>
      <c r="AF628" s="33">
        <f>VLOOKUP(J628,Library!A:G,7,0)</f>
        <v>3</v>
      </c>
      <c r="AG628" s="28">
        <f>VLOOKUP(V628,Library!W:X,2,0)</f>
        <v>4</v>
      </c>
      <c r="AH628" s="28">
        <f>VLOOKUP(W628,Library!Y:Z,2,0)</f>
        <v>5</v>
      </c>
      <c r="AI628" s="28">
        <f>VLOOKUP(X628,Library!AA:AB,2,0)</f>
        <v>4</v>
      </c>
      <c r="AJ628" s="33">
        <f>IF(MAX(AG628,AH628,AI628)=0,VLOOKUP(I628,Library!$J:$P,7,0),MAX(AG628,AH628,AI628))</f>
        <v>5</v>
      </c>
      <c r="AK628" s="33">
        <f t="shared" si="42"/>
        <v>5</v>
      </c>
      <c r="AL628" s="33">
        <f>VLOOKUP(AA628,Library!T:U,2,0)</f>
        <v>1</v>
      </c>
      <c r="AM628" s="34">
        <f t="shared" si="43"/>
        <v>4.3</v>
      </c>
      <c r="AN628" s="33">
        <f t="shared" si="44"/>
        <v>5</v>
      </c>
      <c r="AO628" s="28" t="s">
        <v>3442</v>
      </c>
      <c r="AP628" s="25" t="s">
        <v>128</v>
      </c>
      <c r="AQ628" s="28" t="s">
        <v>3436</v>
      </c>
      <c r="AR628" s="28" t="s">
        <v>3437</v>
      </c>
      <c r="AS628" s="28" t="s">
        <v>1063</v>
      </c>
      <c r="AT628" s="23" t="s">
        <v>2814</v>
      </c>
      <c r="AU628" s="23" t="s">
        <v>130</v>
      </c>
      <c r="AV628" s="25" t="s">
        <v>128</v>
      </c>
      <c r="AW628" s="25" t="s">
        <v>109</v>
      </c>
      <c r="AX628" s="25" t="s">
        <v>128</v>
      </c>
      <c r="AY628" s="25" t="s">
        <v>128</v>
      </c>
      <c r="AZ628" s="25" t="s">
        <v>128</v>
      </c>
      <c r="BA628" s="25" t="s">
        <v>109</v>
      </c>
      <c r="BB628" s="25" t="s">
        <v>128</v>
      </c>
      <c r="BC628" s="25" t="s">
        <v>109</v>
      </c>
      <c r="BD628" s="25" t="s">
        <v>109</v>
      </c>
      <c r="BE628" s="25" t="s">
        <v>109</v>
      </c>
      <c r="BF628" s="25" t="s">
        <v>109</v>
      </c>
      <c r="BG628" s="25" t="s">
        <v>128</v>
      </c>
      <c r="BH628" s="25" t="s">
        <v>113</v>
      </c>
      <c r="BI628" s="23" t="s">
        <v>128</v>
      </c>
      <c r="BJ628" t="s">
        <v>1277</v>
      </c>
      <c r="BK628" s="23" t="s">
        <v>2126</v>
      </c>
      <c r="BL628" s="23"/>
    </row>
    <row r="629" spans="1:64" ht="15">
      <c r="A629" s="28">
        <v>941</v>
      </c>
      <c r="B629" s="23" t="s">
        <v>2128</v>
      </c>
      <c r="C629" s="28" t="s">
        <v>2129</v>
      </c>
      <c r="D629" s="23" t="s">
        <v>2127</v>
      </c>
      <c r="E629" s="42">
        <v>5</v>
      </c>
      <c r="F629" s="25" t="s">
        <v>109</v>
      </c>
      <c r="G629" s="25" t="s">
        <v>109</v>
      </c>
      <c r="H629" s="25" t="s">
        <v>128</v>
      </c>
      <c r="I629" s="29" t="s">
        <v>2614</v>
      </c>
      <c r="J629" s="43" t="s">
        <v>18</v>
      </c>
      <c r="K629" s="23" t="s">
        <v>25</v>
      </c>
      <c r="L629" s="29">
        <v>106.752</v>
      </c>
      <c r="M629" s="29">
        <v>106.946</v>
      </c>
      <c r="N629" s="29">
        <v>8.3274206352704851</v>
      </c>
      <c r="O629" s="30">
        <v>8</v>
      </c>
      <c r="P629" s="27" t="s">
        <v>126</v>
      </c>
      <c r="Q629" s="31">
        <v>4</v>
      </c>
      <c r="R629" s="25" t="s">
        <v>582</v>
      </c>
      <c r="S629" s="25" t="s">
        <v>109</v>
      </c>
      <c r="T629" s="25" t="s">
        <v>3597</v>
      </c>
      <c r="U629" s="25" t="s">
        <v>128</v>
      </c>
      <c r="V629" s="23" t="s">
        <v>1230</v>
      </c>
      <c r="W629" s="23" t="s">
        <v>1231</v>
      </c>
      <c r="X629" s="23" t="s">
        <v>1228</v>
      </c>
      <c r="Y629" s="23" t="s">
        <v>1344</v>
      </c>
      <c r="Z629" s="23" t="s">
        <v>113</v>
      </c>
      <c r="AA629" s="23" t="s">
        <v>107</v>
      </c>
      <c r="AB629" s="23" t="s">
        <v>113</v>
      </c>
      <c r="AC629" s="25" t="s">
        <v>113</v>
      </c>
      <c r="AD629" s="32">
        <v>2000000000</v>
      </c>
      <c r="AE629" s="33">
        <f>VLOOKUP(J629,Library!A:B,2,0)</f>
        <v>5</v>
      </c>
      <c r="AF629" s="33">
        <f>VLOOKUP(J629,Library!A:G,7,0)</f>
        <v>3</v>
      </c>
      <c r="AG629" s="28">
        <f>VLOOKUP(V629,Library!W:X,2,0)</f>
        <v>5</v>
      </c>
      <c r="AH629" s="28">
        <f>VLOOKUP(W629,Library!Y:Z,2,0)</f>
        <v>5</v>
      </c>
      <c r="AI629" s="28">
        <f>VLOOKUP(X629,Library!AA:AB,2,0)</f>
        <v>4</v>
      </c>
      <c r="AJ629" s="33">
        <f>IF(MAX(AG629,AH629,AI629)=0,VLOOKUP(I629,Library!$J:$P,7,0),MAX(AG629,AH629,AI629))</f>
        <v>5</v>
      </c>
      <c r="AK629" s="33">
        <f t="shared" si="42"/>
        <v>5</v>
      </c>
      <c r="AL629" s="33">
        <f>VLOOKUP(AA629,Library!T:U,2,0)</f>
        <v>1</v>
      </c>
      <c r="AM629" s="34">
        <f t="shared" si="43"/>
        <v>4.3</v>
      </c>
      <c r="AN629" s="33">
        <f t="shared" si="44"/>
        <v>5</v>
      </c>
      <c r="AO629" s="28" t="s">
        <v>412</v>
      </c>
      <c r="AP629" s="25" t="s">
        <v>128</v>
      </c>
      <c r="AQ629" s="28" t="s">
        <v>3522</v>
      </c>
      <c r="AR629" s="28" t="s">
        <v>3523</v>
      </c>
      <c r="AS629" s="28" t="s">
        <v>2154</v>
      </c>
      <c r="AT629" s="23" t="s">
        <v>3597</v>
      </c>
      <c r="AU629" s="23" t="s">
        <v>130</v>
      </c>
      <c r="AV629" s="25" t="s">
        <v>128</v>
      </c>
      <c r="AW629" s="25" t="s">
        <v>109</v>
      </c>
      <c r="AX629" s="25" t="s">
        <v>128</v>
      </c>
      <c r="AY629" s="25" t="s">
        <v>128</v>
      </c>
      <c r="AZ629" s="25" t="s">
        <v>128</v>
      </c>
      <c r="BA629" s="25" t="s">
        <v>109</v>
      </c>
      <c r="BB629" s="25" t="s">
        <v>128</v>
      </c>
      <c r="BC629" s="25" t="s">
        <v>109</v>
      </c>
      <c r="BD629" s="25" t="s">
        <v>109</v>
      </c>
      <c r="BE629" s="25" t="s">
        <v>109</v>
      </c>
      <c r="BF629" s="25" t="s">
        <v>109</v>
      </c>
      <c r="BG629" s="25" t="s">
        <v>128</v>
      </c>
      <c r="BH629" s="25" t="s">
        <v>113</v>
      </c>
      <c r="BI629" s="23" t="s">
        <v>128</v>
      </c>
      <c r="BJ629" t="s">
        <v>1277</v>
      </c>
      <c r="BK629" s="23" t="s">
        <v>2128</v>
      </c>
      <c r="BL629" s="23"/>
    </row>
    <row r="630" spans="1:64" ht="15">
      <c r="A630" s="28">
        <v>942</v>
      </c>
      <c r="B630" s="23" t="s">
        <v>2130</v>
      </c>
      <c r="C630" s="28" t="s">
        <v>2131</v>
      </c>
      <c r="D630" s="23" t="s">
        <v>2132</v>
      </c>
      <c r="E630" s="42">
        <v>5</v>
      </c>
      <c r="F630" s="25" t="s">
        <v>109</v>
      </c>
      <c r="G630" s="25" t="s">
        <v>109</v>
      </c>
      <c r="H630" s="25" t="s">
        <v>128</v>
      </c>
      <c r="I630" s="29" t="s">
        <v>2543</v>
      </c>
      <c r="J630" s="43" t="s">
        <v>18</v>
      </c>
      <c r="K630" s="23" t="s">
        <v>25</v>
      </c>
      <c r="L630" s="29">
        <v>94.823999999999998</v>
      </c>
      <c r="M630" s="29">
        <v>95.013999999999996</v>
      </c>
      <c r="N630" s="29">
        <v>7.0517496598252318</v>
      </c>
      <c r="O630" s="30">
        <v>4.75</v>
      </c>
      <c r="P630" s="27" t="s">
        <v>126</v>
      </c>
      <c r="Q630" s="31">
        <v>2</v>
      </c>
      <c r="R630" s="25" t="s">
        <v>2653</v>
      </c>
      <c r="S630" s="25" t="s">
        <v>109</v>
      </c>
      <c r="T630" s="25" t="s">
        <v>3598</v>
      </c>
      <c r="U630" s="25" t="s">
        <v>128</v>
      </c>
      <c r="V630" s="23" t="s">
        <v>1230</v>
      </c>
      <c r="W630" s="23" t="s">
        <v>1231</v>
      </c>
      <c r="X630" s="23" t="s">
        <v>1228</v>
      </c>
      <c r="Y630" s="23" t="s">
        <v>1344</v>
      </c>
      <c r="Z630" s="23" t="s">
        <v>113</v>
      </c>
      <c r="AA630" s="23" t="s">
        <v>107</v>
      </c>
      <c r="AB630" s="23" t="s">
        <v>113</v>
      </c>
      <c r="AC630" s="25" t="s">
        <v>113</v>
      </c>
      <c r="AD630" s="32">
        <v>1250000000</v>
      </c>
      <c r="AE630" s="33">
        <f>VLOOKUP(J630,Library!A:B,2,0)</f>
        <v>5</v>
      </c>
      <c r="AF630" s="33">
        <f>VLOOKUP(J630,Library!A:G,7,0)</f>
        <v>3</v>
      </c>
      <c r="AG630" s="28">
        <f>VLOOKUP(V630,Library!W:X,2,0)</f>
        <v>5</v>
      </c>
      <c r="AH630" s="28">
        <f>VLOOKUP(W630,Library!Y:Z,2,0)</f>
        <v>5</v>
      </c>
      <c r="AI630" s="28">
        <f>VLOOKUP(X630,Library!AA:AB,2,0)</f>
        <v>4</v>
      </c>
      <c r="AJ630" s="33">
        <f>IF(MAX(AG630,AH630,AI630)=0,VLOOKUP(I630,Library!$J:$P,7,0),MAX(AG630,AH630,AI630))</f>
        <v>5</v>
      </c>
      <c r="AK630" s="33">
        <f t="shared" si="42"/>
        <v>5</v>
      </c>
      <c r="AL630" s="33">
        <f>VLOOKUP(AA630,Library!T:U,2,0)</f>
        <v>1</v>
      </c>
      <c r="AM630" s="34">
        <f t="shared" si="43"/>
        <v>4.3</v>
      </c>
      <c r="AN630" s="33">
        <f t="shared" si="44"/>
        <v>5</v>
      </c>
      <c r="AO630" s="28" t="s">
        <v>136</v>
      </c>
      <c r="AP630" s="25" t="s">
        <v>128</v>
      </c>
      <c r="AQ630" s="28" t="s">
        <v>3460</v>
      </c>
      <c r="AR630" s="28" t="s">
        <v>3461</v>
      </c>
      <c r="AS630" s="28" t="s">
        <v>2367</v>
      </c>
      <c r="AT630" s="23" t="s">
        <v>3598</v>
      </c>
      <c r="AU630" s="23" t="s">
        <v>130</v>
      </c>
      <c r="AV630" s="25" t="s">
        <v>128</v>
      </c>
      <c r="AW630" s="25" t="s">
        <v>109</v>
      </c>
      <c r="AX630" s="25" t="s">
        <v>128</v>
      </c>
      <c r="AY630" s="25" t="s">
        <v>128</v>
      </c>
      <c r="AZ630" s="25" t="s">
        <v>128</v>
      </c>
      <c r="BA630" s="25" t="s">
        <v>109</v>
      </c>
      <c r="BB630" s="25" t="s">
        <v>128</v>
      </c>
      <c r="BC630" s="25" t="s">
        <v>109</v>
      </c>
      <c r="BD630" s="25" t="s">
        <v>109</v>
      </c>
      <c r="BE630" s="25" t="s">
        <v>109</v>
      </c>
      <c r="BF630" s="25" t="s">
        <v>109</v>
      </c>
      <c r="BG630" s="25" t="s">
        <v>128</v>
      </c>
      <c r="BH630" s="25" t="s">
        <v>113</v>
      </c>
      <c r="BI630" s="23" t="s">
        <v>128</v>
      </c>
      <c r="BJ630" t="s">
        <v>1277</v>
      </c>
      <c r="BK630" s="23" t="s">
        <v>2130</v>
      </c>
      <c r="BL630" s="23"/>
    </row>
    <row r="631" spans="1:64" ht="14.25" customHeight="1">
      <c r="A631" s="28">
        <v>944</v>
      </c>
      <c r="B631" s="23" t="s">
        <v>3647</v>
      </c>
      <c r="C631" s="28" t="s">
        <v>3648</v>
      </c>
      <c r="D631" s="23" t="s">
        <v>3649</v>
      </c>
      <c r="E631" s="42" t="s">
        <v>113</v>
      </c>
      <c r="F631" s="23" t="s">
        <v>128</v>
      </c>
      <c r="G631" s="23" t="s">
        <v>128</v>
      </c>
      <c r="H631" s="25" t="s">
        <v>128</v>
      </c>
      <c r="I631" s="29" t="s">
        <v>3650</v>
      </c>
      <c r="J631" s="43" t="s">
        <v>15</v>
      </c>
      <c r="K631" s="23" t="s">
        <v>3616</v>
      </c>
      <c r="L631" s="29" t="s">
        <v>3599</v>
      </c>
      <c r="M631" s="29" t="s">
        <v>3599</v>
      </c>
      <c r="N631" s="29" t="s">
        <v>3599</v>
      </c>
      <c r="O631" s="30">
        <v>4.875</v>
      </c>
      <c r="P631" s="27" t="s">
        <v>106</v>
      </c>
      <c r="Q631" s="31">
        <v>2</v>
      </c>
      <c r="R631" s="25" t="s">
        <v>113</v>
      </c>
      <c r="S631" s="25" t="s">
        <v>128</v>
      </c>
      <c r="T631" s="25" t="s">
        <v>4374</v>
      </c>
      <c r="U631" s="25" t="s">
        <v>128</v>
      </c>
      <c r="V631" s="23" t="s">
        <v>8</v>
      </c>
      <c r="W631" s="23" t="s">
        <v>8</v>
      </c>
      <c r="X631" s="23" t="s">
        <v>8</v>
      </c>
      <c r="Y631" s="23" t="s">
        <v>1301</v>
      </c>
      <c r="Z631" s="23" t="s">
        <v>1276</v>
      </c>
      <c r="AA631" s="23" t="s">
        <v>107</v>
      </c>
      <c r="AB631" s="23" t="s">
        <v>3545</v>
      </c>
      <c r="AC631" s="25">
        <v>0.32602739726027397</v>
      </c>
      <c r="AD631" s="32">
        <v>300000000</v>
      </c>
      <c r="AE631" s="33">
        <f>VLOOKUP(J631,Library!A:B,2,0)</f>
        <v>3</v>
      </c>
      <c r="AF631" s="33">
        <f>VLOOKUP(J631,Library!A:G,7,0)</f>
        <v>3</v>
      </c>
      <c r="AG631" s="28" t="str">
        <f>VLOOKUP(V631,Library!W:X,2,0)</f>
        <v>N/A</v>
      </c>
      <c r="AH631" s="28" t="str">
        <f>VLOOKUP(W631,Library!Y:Z,2,0)</f>
        <v>N/A</v>
      </c>
      <c r="AI631" s="28" t="str">
        <f>VLOOKUP(X631,Library!AA:AB,2,0)</f>
        <v>N/A</v>
      </c>
      <c r="AJ631" s="33">
        <f>IF(MAX(AG631,AH631,AI631)=0,VLOOKUP(I631,Library!$J:$P,7,0),MAX(AG631,AH631,AI631))</f>
        <v>7</v>
      </c>
      <c r="AK631" s="33">
        <f t="shared" si="42"/>
        <v>2</v>
      </c>
      <c r="AL631" s="33">
        <f>VLOOKUP(AA631,Library!T:U,2,0)</f>
        <v>1</v>
      </c>
      <c r="AM631" s="34">
        <f t="shared" si="43"/>
        <v>3.8</v>
      </c>
      <c r="AN631" s="33">
        <f t="shared" si="44"/>
        <v>5</v>
      </c>
      <c r="AO631" s="45" t="s">
        <v>136</v>
      </c>
      <c r="AP631" s="28" t="s">
        <v>128</v>
      </c>
      <c r="AQ631" s="28" t="s">
        <v>3667</v>
      </c>
      <c r="AR631" s="28" t="s">
        <v>3668</v>
      </c>
      <c r="AS631" s="28" t="s">
        <v>3669</v>
      </c>
      <c r="AT631" s="25" t="s">
        <v>113</v>
      </c>
      <c r="AU631" s="23" t="s">
        <v>114</v>
      </c>
      <c r="AV631" s="25" t="s">
        <v>128</v>
      </c>
      <c r="AW631" s="28" t="s">
        <v>128</v>
      </c>
      <c r="AX631" s="28" t="s">
        <v>128</v>
      </c>
      <c r="AY631" s="28" t="s">
        <v>128</v>
      </c>
      <c r="AZ631" s="28" t="s">
        <v>128</v>
      </c>
      <c r="BA631" s="28" t="s">
        <v>128</v>
      </c>
      <c r="BB631" s="28" t="s">
        <v>128</v>
      </c>
      <c r="BC631" s="28" t="s">
        <v>128</v>
      </c>
      <c r="BD631" s="28" t="s">
        <v>128</v>
      </c>
      <c r="BE631" s="25" t="s">
        <v>128</v>
      </c>
      <c r="BF631" s="23" t="s">
        <v>128</v>
      </c>
      <c r="BG631" s="23" t="s">
        <v>128</v>
      </c>
      <c r="BH631" s="28" t="s">
        <v>113</v>
      </c>
      <c r="BI631" s="23" t="s">
        <v>128</v>
      </c>
      <c r="BJ631" t="s">
        <v>1348</v>
      </c>
      <c r="BK631" s="23" t="s">
        <v>3647</v>
      </c>
      <c r="BL631" s="23"/>
    </row>
    <row r="632" spans="1:64" ht="14.25" customHeight="1">
      <c r="A632" s="28">
        <v>945</v>
      </c>
      <c r="B632" s="23" t="s">
        <v>3651</v>
      </c>
      <c r="C632" s="28" t="s">
        <v>3652</v>
      </c>
      <c r="D632" s="23" t="s">
        <v>3649</v>
      </c>
      <c r="E632" s="42" t="s">
        <v>113</v>
      </c>
      <c r="F632" s="23" t="s">
        <v>128</v>
      </c>
      <c r="G632" s="23" t="s">
        <v>128</v>
      </c>
      <c r="H632" s="25" t="s">
        <v>128</v>
      </c>
      <c r="I632" s="29" t="s">
        <v>3653</v>
      </c>
      <c r="J632" s="43" t="s">
        <v>15</v>
      </c>
      <c r="K632" s="23" t="s">
        <v>3616</v>
      </c>
      <c r="L632" s="29" t="s">
        <v>3599</v>
      </c>
      <c r="M632" s="29" t="s">
        <v>3599</v>
      </c>
      <c r="N632" s="29" t="s">
        <v>3599</v>
      </c>
      <c r="O632" s="30">
        <v>4.5</v>
      </c>
      <c r="P632" s="27" t="s">
        <v>106</v>
      </c>
      <c r="Q632" s="31">
        <v>2</v>
      </c>
      <c r="R632" s="25" t="s">
        <v>113</v>
      </c>
      <c r="S632" s="25" t="s">
        <v>128</v>
      </c>
      <c r="T632" s="25" t="s">
        <v>4374</v>
      </c>
      <c r="U632" s="25" t="s">
        <v>128</v>
      </c>
      <c r="V632" s="23" t="s">
        <v>8</v>
      </c>
      <c r="W632" s="23" t="s">
        <v>1251</v>
      </c>
      <c r="X632" s="23" t="s">
        <v>1252</v>
      </c>
      <c r="Y632" s="23" t="s">
        <v>1301</v>
      </c>
      <c r="Z632" s="23" t="s">
        <v>1276</v>
      </c>
      <c r="AA632" s="23" t="s">
        <v>107</v>
      </c>
      <c r="AB632" s="23" t="s">
        <v>3253</v>
      </c>
      <c r="AC632" s="25">
        <v>1.273972602739726</v>
      </c>
      <c r="AD632" s="32">
        <v>300000000</v>
      </c>
      <c r="AE632" s="33">
        <f>VLOOKUP(J632,Library!A:B,2,0)</f>
        <v>3</v>
      </c>
      <c r="AF632" s="33">
        <f>VLOOKUP(J632,Library!A:G,7,0)</f>
        <v>3</v>
      </c>
      <c r="AG632" s="28" t="str">
        <f>VLOOKUP(V632,Library!W:X,2,0)</f>
        <v>N/A</v>
      </c>
      <c r="AH632" s="28" t="str">
        <f>VLOOKUP(W632,Library!Y:Z,2,0)</f>
        <v>N/A</v>
      </c>
      <c r="AI632" s="28" t="str">
        <f>VLOOKUP(X632,Library!AA:AB,2,0)</f>
        <v>N/A</v>
      </c>
      <c r="AJ632" s="33">
        <f>IF(MAX(AG632,AH632,AI632)=0,VLOOKUP(I632,Library!$J:$P,7,0),MAX(AG632,AH632,AI632))</f>
        <v>7</v>
      </c>
      <c r="AK632" s="33">
        <f t="shared" si="42"/>
        <v>3</v>
      </c>
      <c r="AL632" s="33">
        <f>VLOOKUP(AA632,Library!T:U,2,0)</f>
        <v>1</v>
      </c>
      <c r="AM632" s="34">
        <f t="shared" si="43"/>
        <v>3.8999999999999995</v>
      </c>
      <c r="AN632" s="33">
        <f t="shared" si="44"/>
        <v>5</v>
      </c>
      <c r="AO632" s="45" t="s">
        <v>136</v>
      </c>
      <c r="AP632" s="28" t="s">
        <v>128</v>
      </c>
      <c r="AQ632" s="28" t="s">
        <v>3667</v>
      </c>
      <c r="AR632" s="28" t="s">
        <v>3668</v>
      </c>
      <c r="AS632" s="28" t="s">
        <v>3669</v>
      </c>
      <c r="AT632" s="25" t="s">
        <v>113</v>
      </c>
      <c r="AU632" s="23" t="s">
        <v>114</v>
      </c>
      <c r="AV632" s="25" t="s">
        <v>128</v>
      </c>
      <c r="AW632" s="28" t="s">
        <v>128</v>
      </c>
      <c r="AX632" s="28" t="s">
        <v>128</v>
      </c>
      <c r="AY632" s="28" t="s">
        <v>128</v>
      </c>
      <c r="AZ632" s="28" t="s">
        <v>128</v>
      </c>
      <c r="BA632" s="28" t="s">
        <v>128</v>
      </c>
      <c r="BB632" s="28" t="s">
        <v>128</v>
      </c>
      <c r="BC632" s="28" t="s">
        <v>128</v>
      </c>
      <c r="BD632" s="28" t="s">
        <v>128</v>
      </c>
      <c r="BE632" s="25" t="s">
        <v>128</v>
      </c>
      <c r="BF632" s="23" t="s">
        <v>128</v>
      </c>
      <c r="BG632" s="23" t="s">
        <v>128</v>
      </c>
      <c r="BH632" s="28" t="s">
        <v>113</v>
      </c>
      <c r="BI632" s="23" t="s">
        <v>128</v>
      </c>
      <c r="BJ632" t="s">
        <v>1348</v>
      </c>
      <c r="BK632" s="23" t="s">
        <v>3651</v>
      </c>
      <c r="BL632" s="23"/>
    </row>
    <row r="633" spans="1:64" ht="14.25" customHeight="1">
      <c r="A633" s="28">
        <v>946</v>
      </c>
      <c r="B633" s="23" t="s">
        <v>3654</v>
      </c>
      <c r="C633" s="28" t="s">
        <v>3655</v>
      </c>
      <c r="D633" s="23" t="s">
        <v>3649</v>
      </c>
      <c r="E633" s="42" t="s">
        <v>113</v>
      </c>
      <c r="F633" s="23" t="s">
        <v>128</v>
      </c>
      <c r="G633" s="23" t="s">
        <v>128</v>
      </c>
      <c r="H633" s="25" t="s">
        <v>128</v>
      </c>
      <c r="I633" s="29" t="s">
        <v>3650</v>
      </c>
      <c r="J633" s="43" t="s">
        <v>15</v>
      </c>
      <c r="K633" s="23" t="s">
        <v>3616</v>
      </c>
      <c r="L633" s="29">
        <v>98.355999999999995</v>
      </c>
      <c r="M633" s="29">
        <v>98.587999999999994</v>
      </c>
      <c r="N633" s="29">
        <v>8.6626182804877665</v>
      </c>
      <c r="O633" s="30">
        <v>4.8</v>
      </c>
      <c r="P633" s="27" t="s">
        <v>106</v>
      </c>
      <c r="Q633" s="31">
        <v>2</v>
      </c>
      <c r="R633" s="25" t="s">
        <v>3007</v>
      </c>
      <c r="S633" s="25" t="s">
        <v>128</v>
      </c>
      <c r="T633" s="25" t="s">
        <v>4374</v>
      </c>
      <c r="U633" s="25" t="s">
        <v>128</v>
      </c>
      <c r="V633" s="23" t="s">
        <v>8</v>
      </c>
      <c r="W633" s="23" t="s">
        <v>8</v>
      </c>
      <c r="X633" s="23" t="s">
        <v>8</v>
      </c>
      <c r="Y633" s="23" t="s">
        <v>1301</v>
      </c>
      <c r="Z633" s="23" t="s">
        <v>1276</v>
      </c>
      <c r="AA633" s="23" t="s">
        <v>107</v>
      </c>
      <c r="AB633" s="23" t="s">
        <v>3007</v>
      </c>
      <c r="AC633" s="25">
        <v>2.2520547945205478</v>
      </c>
      <c r="AD633" s="32">
        <v>350000000</v>
      </c>
      <c r="AE633" s="33">
        <f>VLOOKUP(J633,Library!A:B,2,0)</f>
        <v>3</v>
      </c>
      <c r="AF633" s="33">
        <f>VLOOKUP(J633,Library!A:G,7,0)</f>
        <v>3</v>
      </c>
      <c r="AG633" s="28" t="str">
        <f>VLOOKUP(V633,Library!W:X,2,0)</f>
        <v>N/A</v>
      </c>
      <c r="AH633" s="28" t="str">
        <f>VLOOKUP(W633,Library!Y:Z,2,0)</f>
        <v>N/A</v>
      </c>
      <c r="AI633" s="28" t="str">
        <f>VLOOKUP(X633,Library!AA:AB,2,0)</f>
        <v>N/A</v>
      </c>
      <c r="AJ633" s="33">
        <f>IF(MAX(AG633,AH633,AI633)=0,VLOOKUP(I633,Library!$J:$P,7,0),MAX(AG633,AH633,AI633))</f>
        <v>7</v>
      </c>
      <c r="AK633" s="33">
        <f t="shared" si="42"/>
        <v>3</v>
      </c>
      <c r="AL633" s="33">
        <f>VLOOKUP(AA633,Library!T:U,2,0)</f>
        <v>1</v>
      </c>
      <c r="AM633" s="34">
        <f t="shared" si="43"/>
        <v>3.8999999999999995</v>
      </c>
      <c r="AN633" s="33">
        <f t="shared" si="44"/>
        <v>5</v>
      </c>
      <c r="AO633" s="45" t="s">
        <v>127</v>
      </c>
      <c r="AP633" s="28" t="s">
        <v>128</v>
      </c>
      <c r="AQ633" s="28" t="s">
        <v>3667</v>
      </c>
      <c r="AR633" s="28" t="s">
        <v>3668</v>
      </c>
      <c r="AS633" s="28" t="s">
        <v>3669</v>
      </c>
      <c r="AT633" s="25" t="s">
        <v>113</v>
      </c>
      <c r="AU633" s="23" t="s">
        <v>114</v>
      </c>
      <c r="AV633" s="25" t="s">
        <v>128</v>
      </c>
      <c r="AW633" s="28" t="s">
        <v>128</v>
      </c>
      <c r="AX633" s="28" t="s">
        <v>128</v>
      </c>
      <c r="AY633" s="28" t="s">
        <v>128</v>
      </c>
      <c r="AZ633" s="28" t="s">
        <v>128</v>
      </c>
      <c r="BA633" s="28" t="s">
        <v>128</v>
      </c>
      <c r="BB633" s="28" t="s">
        <v>128</v>
      </c>
      <c r="BC633" s="28" t="s">
        <v>128</v>
      </c>
      <c r="BD633" s="28" t="s">
        <v>128</v>
      </c>
      <c r="BE633" s="25" t="s">
        <v>128</v>
      </c>
      <c r="BF633" s="23" t="s">
        <v>128</v>
      </c>
      <c r="BG633" s="23" t="s">
        <v>128</v>
      </c>
      <c r="BH633" s="28" t="s">
        <v>113</v>
      </c>
      <c r="BI633" s="23" t="s">
        <v>128</v>
      </c>
      <c r="BJ633" t="s">
        <v>1348</v>
      </c>
      <c r="BK633" s="23" t="s">
        <v>3654</v>
      </c>
      <c r="BL633" s="23"/>
    </row>
    <row r="634" spans="1:64" ht="14.25" customHeight="1">
      <c r="A634" s="28">
        <v>947</v>
      </c>
      <c r="B634" s="23" t="s">
        <v>3656</v>
      </c>
      <c r="C634" s="28" t="s">
        <v>3657</v>
      </c>
      <c r="D634" s="23" t="s">
        <v>3658</v>
      </c>
      <c r="E634" s="42" t="s">
        <v>113</v>
      </c>
      <c r="F634" s="23" t="s">
        <v>128</v>
      </c>
      <c r="G634" s="23" t="s">
        <v>128</v>
      </c>
      <c r="H634" s="25" t="s">
        <v>128</v>
      </c>
      <c r="I634" s="29" t="s">
        <v>3659</v>
      </c>
      <c r="J634" s="43" t="s">
        <v>15</v>
      </c>
      <c r="K634" s="23" t="s">
        <v>25</v>
      </c>
      <c r="L634" s="29" t="s">
        <v>3599</v>
      </c>
      <c r="M634" s="29" t="s">
        <v>3599</v>
      </c>
      <c r="N634" s="29" t="s">
        <v>3599</v>
      </c>
      <c r="O634" s="30">
        <v>6</v>
      </c>
      <c r="P634" s="27" t="s">
        <v>106</v>
      </c>
      <c r="Q634" s="31">
        <v>2</v>
      </c>
      <c r="R634" s="25" t="s">
        <v>113</v>
      </c>
      <c r="S634" s="25" t="s">
        <v>128</v>
      </c>
      <c r="T634" s="25" t="s">
        <v>4374</v>
      </c>
      <c r="U634" s="25" t="s">
        <v>128</v>
      </c>
      <c r="V634" s="23" t="s">
        <v>8</v>
      </c>
      <c r="W634" s="23" t="s">
        <v>8</v>
      </c>
      <c r="X634" s="23" t="s">
        <v>8</v>
      </c>
      <c r="Y634" s="23" t="s">
        <v>1301</v>
      </c>
      <c r="Z634" s="23" t="s">
        <v>113</v>
      </c>
      <c r="AA634" s="23" t="s">
        <v>107</v>
      </c>
      <c r="AB634" s="23" t="s">
        <v>3193</v>
      </c>
      <c r="AC634" s="25">
        <v>0.48767123287671232</v>
      </c>
      <c r="AD634" s="32">
        <v>340000000</v>
      </c>
      <c r="AE634" s="33">
        <f>VLOOKUP(J634,Library!A:B,2,0)</f>
        <v>3</v>
      </c>
      <c r="AF634" s="33">
        <f>VLOOKUP(J634,Library!A:G,7,0)</f>
        <v>3</v>
      </c>
      <c r="AG634" s="28" t="str">
        <f>VLOOKUP(V634,Library!W:X,2,0)</f>
        <v>N/A</v>
      </c>
      <c r="AH634" s="28" t="str">
        <f>VLOOKUP(W634,Library!Y:Z,2,0)</f>
        <v>N/A</v>
      </c>
      <c r="AI634" s="28" t="str">
        <f>VLOOKUP(X634,Library!AA:AB,2,0)</f>
        <v>N/A</v>
      </c>
      <c r="AJ634" s="33">
        <f>IF(MAX(AG634,AH634,AI634)=0,VLOOKUP(I634,Library!$J:$P,7,0),MAX(AG634,AH634,AI634))</f>
        <v>7</v>
      </c>
      <c r="AK634" s="33">
        <f t="shared" si="42"/>
        <v>2</v>
      </c>
      <c r="AL634" s="33">
        <f>VLOOKUP(AA634,Library!T:U,2,0)</f>
        <v>1</v>
      </c>
      <c r="AM634" s="34">
        <f t="shared" si="43"/>
        <v>3.8</v>
      </c>
      <c r="AN634" s="33">
        <f t="shared" si="44"/>
        <v>5</v>
      </c>
      <c r="AO634" s="45" t="s">
        <v>173</v>
      </c>
      <c r="AP634" s="28" t="s">
        <v>128</v>
      </c>
      <c r="AQ634" s="28" t="s">
        <v>3670</v>
      </c>
      <c r="AR634" s="28" t="s">
        <v>3671</v>
      </c>
      <c r="AS634" s="28" t="s">
        <v>3672</v>
      </c>
      <c r="AT634" s="25" t="s">
        <v>113</v>
      </c>
      <c r="AU634" s="23" t="s">
        <v>114</v>
      </c>
      <c r="AV634" s="25" t="s">
        <v>128</v>
      </c>
      <c r="AW634" s="28" t="s">
        <v>128</v>
      </c>
      <c r="AX634" s="28" t="s">
        <v>128</v>
      </c>
      <c r="AY634" s="28" t="s">
        <v>128</v>
      </c>
      <c r="AZ634" s="28" t="s">
        <v>128</v>
      </c>
      <c r="BA634" s="28" t="s">
        <v>128</v>
      </c>
      <c r="BB634" s="28" t="s">
        <v>128</v>
      </c>
      <c r="BC634" s="28" t="s">
        <v>128</v>
      </c>
      <c r="BD634" s="28" t="s">
        <v>128</v>
      </c>
      <c r="BE634" s="25" t="s">
        <v>128</v>
      </c>
      <c r="BF634" s="23" t="s">
        <v>128</v>
      </c>
      <c r="BG634" s="23" t="s">
        <v>128</v>
      </c>
      <c r="BH634" s="28" t="s">
        <v>113</v>
      </c>
      <c r="BI634" s="23" t="s">
        <v>128</v>
      </c>
      <c r="BJ634" t="s">
        <v>1277</v>
      </c>
      <c r="BK634" s="23" t="s">
        <v>3656</v>
      </c>
      <c r="BL634" s="23"/>
    </row>
    <row r="635" spans="1:64" ht="14.25" customHeight="1">
      <c r="A635" s="28">
        <v>948</v>
      </c>
      <c r="B635" s="23" t="s">
        <v>3660</v>
      </c>
      <c r="C635" s="28" t="s">
        <v>3661</v>
      </c>
      <c r="D635" s="23" t="s">
        <v>3662</v>
      </c>
      <c r="E635" s="42" t="s">
        <v>113</v>
      </c>
      <c r="F635" s="23" t="s">
        <v>128</v>
      </c>
      <c r="G635" s="23" t="s">
        <v>128</v>
      </c>
      <c r="H635" s="25" t="s">
        <v>128</v>
      </c>
      <c r="I635" s="29" t="s">
        <v>3663</v>
      </c>
      <c r="J635" s="43" t="s">
        <v>15</v>
      </c>
      <c r="K635" s="23" t="s">
        <v>908</v>
      </c>
      <c r="L635" s="29" t="s">
        <v>3599</v>
      </c>
      <c r="M635" s="29" t="s">
        <v>3599</v>
      </c>
      <c r="N635" s="29" t="s">
        <v>3599</v>
      </c>
      <c r="O635" s="30">
        <v>5.75</v>
      </c>
      <c r="P635" s="27" t="s">
        <v>106</v>
      </c>
      <c r="Q635" s="31">
        <v>2</v>
      </c>
      <c r="R635" s="25" t="s">
        <v>113</v>
      </c>
      <c r="S635" s="25" t="s">
        <v>128</v>
      </c>
      <c r="T635" s="25" t="s">
        <v>4374</v>
      </c>
      <c r="U635" s="25" t="s">
        <v>128</v>
      </c>
      <c r="V635" s="23" t="s">
        <v>8</v>
      </c>
      <c r="W635" s="23" t="s">
        <v>8</v>
      </c>
      <c r="X635" s="23" t="s">
        <v>8</v>
      </c>
      <c r="Y635" s="23" t="s">
        <v>1301</v>
      </c>
      <c r="Z635" s="23" t="s">
        <v>1276</v>
      </c>
      <c r="AA635" s="23" t="s">
        <v>107</v>
      </c>
      <c r="AB635" s="23" t="s">
        <v>3030</v>
      </c>
      <c r="AC635" s="25">
        <v>0.66301369863013704</v>
      </c>
      <c r="AD635" s="32">
        <v>350000000</v>
      </c>
      <c r="AE635" s="33">
        <f>VLOOKUP(J635,Library!A:B,2,0)</f>
        <v>3</v>
      </c>
      <c r="AF635" s="33">
        <f>VLOOKUP(J635,Library!A:G,7,0)</f>
        <v>3</v>
      </c>
      <c r="AG635" s="28" t="str">
        <f>VLOOKUP(V635,Library!W:X,2,0)</f>
        <v>N/A</v>
      </c>
      <c r="AH635" s="28" t="str">
        <f>VLOOKUP(W635,Library!Y:Z,2,0)</f>
        <v>N/A</v>
      </c>
      <c r="AI635" s="28" t="str">
        <f>VLOOKUP(X635,Library!AA:AB,2,0)</f>
        <v>N/A</v>
      </c>
      <c r="AJ635" s="33">
        <f>IF(MAX(AG635,AH635,AI635)=0,VLOOKUP(I635,Library!$J:$P,7,0),MAX(AG635,AH635,AI635))</f>
        <v>7</v>
      </c>
      <c r="AK635" s="33">
        <f t="shared" si="42"/>
        <v>2</v>
      </c>
      <c r="AL635" s="33">
        <f>VLOOKUP(AA635,Library!T:U,2,0)</f>
        <v>1</v>
      </c>
      <c r="AM635" s="34">
        <f t="shared" si="43"/>
        <v>3.8</v>
      </c>
      <c r="AN635" s="33">
        <f t="shared" si="44"/>
        <v>5</v>
      </c>
      <c r="AO635" s="45" t="s">
        <v>136</v>
      </c>
      <c r="AP635" s="28" t="s">
        <v>128</v>
      </c>
      <c r="AQ635" s="28" t="s">
        <v>3673</v>
      </c>
      <c r="AR635" s="28" t="s">
        <v>3674</v>
      </c>
      <c r="AS635" s="28" t="s">
        <v>3662</v>
      </c>
      <c r="AT635" s="25" t="s">
        <v>113</v>
      </c>
      <c r="AU635" s="23" t="s">
        <v>114</v>
      </c>
      <c r="AV635" s="25" t="s">
        <v>128</v>
      </c>
      <c r="AW635" s="28" t="s">
        <v>128</v>
      </c>
      <c r="AX635" s="28" t="s">
        <v>128</v>
      </c>
      <c r="AY635" s="28" t="s">
        <v>128</v>
      </c>
      <c r="AZ635" s="28" t="s">
        <v>128</v>
      </c>
      <c r="BA635" s="28" t="s">
        <v>128</v>
      </c>
      <c r="BB635" s="28" t="s">
        <v>128</v>
      </c>
      <c r="BC635" s="28" t="s">
        <v>128</v>
      </c>
      <c r="BD635" s="28" t="s">
        <v>128</v>
      </c>
      <c r="BE635" s="25" t="s">
        <v>128</v>
      </c>
      <c r="BF635" s="23" t="s">
        <v>128</v>
      </c>
      <c r="BG635" s="23" t="s">
        <v>128</v>
      </c>
      <c r="BH635" s="28" t="s">
        <v>113</v>
      </c>
      <c r="BI635" s="23" t="s">
        <v>128</v>
      </c>
      <c r="BJ635" t="s">
        <v>1277</v>
      </c>
      <c r="BK635" s="23" t="s">
        <v>3660</v>
      </c>
      <c r="BL635" s="23"/>
    </row>
    <row r="636" spans="1:64" ht="14.25" customHeight="1">
      <c r="A636" s="28">
        <v>949</v>
      </c>
      <c r="B636" s="23" t="s">
        <v>3664</v>
      </c>
      <c r="C636" s="28" t="s">
        <v>3665</v>
      </c>
      <c r="D636" s="23" t="s">
        <v>3662</v>
      </c>
      <c r="E636" s="42" t="s">
        <v>113</v>
      </c>
      <c r="F636" s="23" t="s">
        <v>128</v>
      </c>
      <c r="G636" s="23" t="s">
        <v>128</v>
      </c>
      <c r="H636" s="25" t="s">
        <v>128</v>
      </c>
      <c r="I636" s="29" t="s">
        <v>3663</v>
      </c>
      <c r="J636" s="43" t="s">
        <v>15</v>
      </c>
      <c r="K636" s="23" t="s">
        <v>908</v>
      </c>
      <c r="L636" s="29">
        <v>99.784000000000006</v>
      </c>
      <c r="M636" s="29">
        <v>99.994</v>
      </c>
      <c r="N636" s="29">
        <v>5.0023692569370724</v>
      </c>
      <c r="O636" s="30">
        <v>5</v>
      </c>
      <c r="P636" s="27" t="s">
        <v>106</v>
      </c>
      <c r="Q636" s="31">
        <v>2</v>
      </c>
      <c r="R636" s="25" t="s">
        <v>4413</v>
      </c>
      <c r="S636" s="25" t="s">
        <v>128</v>
      </c>
      <c r="T636" s="25" t="s">
        <v>4374</v>
      </c>
      <c r="U636" s="25" t="s">
        <v>128</v>
      </c>
      <c r="V636" s="23" t="s">
        <v>8</v>
      </c>
      <c r="W636" s="23" t="s">
        <v>8</v>
      </c>
      <c r="X636" s="23" t="s">
        <v>8</v>
      </c>
      <c r="Y636" s="23" t="s">
        <v>1301</v>
      </c>
      <c r="Z636" s="23" t="s">
        <v>1276</v>
      </c>
      <c r="AA636" s="23" t="s">
        <v>107</v>
      </c>
      <c r="AB636" s="23" t="s">
        <v>3666</v>
      </c>
      <c r="AC636" s="25">
        <v>2.473972602739726</v>
      </c>
      <c r="AD636" s="32">
        <v>450000000</v>
      </c>
      <c r="AE636" s="33">
        <f>VLOOKUP(J636,Library!A:B,2,0)</f>
        <v>3</v>
      </c>
      <c r="AF636" s="33">
        <f>VLOOKUP(J636,Library!A:G,7,0)</f>
        <v>3</v>
      </c>
      <c r="AG636" s="28" t="str">
        <f>VLOOKUP(V636,Library!W:X,2,0)</f>
        <v>N/A</v>
      </c>
      <c r="AH636" s="28" t="str">
        <f>VLOOKUP(W636,Library!Y:Z,2,0)</f>
        <v>N/A</v>
      </c>
      <c r="AI636" s="28" t="str">
        <f>VLOOKUP(X636,Library!AA:AB,2,0)</f>
        <v>N/A</v>
      </c>
      <c r="AJ636" s="33">
        <f>IF(MAX(AG636,AH636,AI636)=0,VLOOKUP(I636,Library!$J:$P,7,0),MAX(AG636,AH636,AI636))</f>
        <v>7</v>
      </c>
      <c r="AK636" s="33">
        <f t="shared" si="42"/>
        <v>3</v>
      </c>
      <c r="AL636" s="33">
        <f>VLOOKUP(AA636,Library!T:U,2,0)</f>
        <v>1</v>
      </c>
      <c r="AM636" s="34">
        <f t="shared" si="43"/>
        <v>3.8999999999999995</v>
      </c>
      <c r="AN636" s="33">
        <f t="shared" si="44"/>
        <v>5</v>
      </c>
      <c r="AO636" s="45" t="s">
        <v>127</v>
      </c>
      <c r="AP636" s="28" t="s">
        <v>128</v>
      </c>
      <c r="AQ636" s="28" t="s">
        <v>3673</v>
      </c>
      <c r="AR636" s="28" t="s">
        <v>3674</v>
      </c>
      <c r="AS636" s="28" t="s">
        <v>3662</v>
      </c>
      <c r="AT636" s="25" t="s">
        <v>113</v>
      </c>
      <c r="AU636" s="23" t="s">
        <v>114</v>
      </c>
      <c r="AV636" s="25" t="s">
        <v>128</v>
      </c>
      <c r="AW636" s="28" t="s">
        <v>128</v>
      </c>
      <c r="AX636" s="28" t="s">
        <v>128</v>
      </c>
      <c r="AY636" s="28" t="s">
        <v>128</v>
      </c>
      <c r="AZ636" s="28" t="s">
        <v>128</v>
      </c>
      <c r="BA636" s="28" t="s">
        <v>128</v>
      </c>
      <c r="BB636" s="28" t="s">
        <v>128</v>
      </c>
      <c r="BC636" s="28" t="s">
        <v>128</v>
      </c>
      <c r="BD636" s="28" t="s">
        <v>128</v>
      </c>
      <c r="BE636" s="25" t="s">
        <v>128</v>
      </c>
      <c r="BF636" s="23" t="s">
        <v>128</v>
      </c>
      <c r="BG636" s="23" t="s">
        <v>128</v>
      </c>
      <c r="BH636" s="28" t="s">
        <v>113</v>
      </c>
      <c r="BI636" s="23" t="s">
        <v>128</v>
      </c>
      <c r="BJ636" t="s">
        <v>1277</v>
      </c>
      <c r="BK636" s="23" t="s">
        <v>3664</v>
      </c>
      <c r="BL636" s="23"/>
    </row>
    <row r="637" spans="1:64" ht="15">
      <c r="A637" s="28">
        <v>950</v>
      </c>
      <c r="B637" s="23" t="s">
        <v>3697</v>
      </c>
      <c r="C637" s="28" t="s">
        <v>3783</v>
      </c>
      <c r="D637" s="23" t="s">
        <v>2123</v>
      </c>
      <c r="E637" s="42">
        <v>5</v>
      </c>
      <c r="F637" s="25" t="s">
        <v>109</v>
      </c>
      <c r="G637" s="25" t="s">
        <v>109</v>
      </c>
      <c r="H637" s="25" t="s">
        <v>128</v>
      </c>
      <c r="I637" s="29" t="s">
        <v>2535</v>
      </c>
      <c r="J637" s="43" t="s">
        <v>18</v>
      </c>
      <c r="K637" s="27" t="s">
        <v>25</v>
      </c>
      <c r="L637" s="29">
        <v>108.849</v>
      </c>
      <c r="M637" s="29">
        <v>109.1</v>
      </c>
      <c r="N637" s="29">
        <v>7.0306455360204803</v>
      </c>
      <c r="O637" s="30">
        <v>8</v>
      </c>
      <c r="P637" s="27" t="s">
        <v>126</v>
      </c>
      <c r="Q637" s="31">
        <v>2</v>
      </c>
      <c r="R637" s="25" t="s">
        <v>4407</v>
      </c>
      <c r="S637" s="25" t="s">
        <v>109</v>
      </c>
      <c r="T637" s="25" t="s">
        <v>3951</v>
      </c>
      <c r="U637" s="25" t="s">
        <v>128</v>
      </c>
      <c r="V637" s="23" t="s">
        <v>1228</v>
      </c>
      <c r="W637" s="23" t="s">
        <v>1231</v>
      </c>
      <c r="X637" s="23" t="s">
        <v>1224</v>
      </c>
      <c r="Y637" s="23" t="s">
        <v>1344</v>
      </c>
      <c r="Z637" s="23" t="s">
        <v>113</v>
      </c>
      <c r="AA637" s="23" t="s">
        <v>107</v>
      </c>
      <c r="AB637" s="23" t="s">
        <v>113</v>
      </c>
      <c r="AC637" s="25" t="s">
        <v>113</v>
      </c>
      <c r="AD637" s="32">
        <v>1500000000</v>
      </c>
      <c r="AE637" s="33">
        <f>VLOOKUP(J637,Library!A:B,2,0)</f>
        <v>5</v>
      </c>
      <c r="AF637" s="33">
        <f>VLOOKUP(J637,Library!A:G,7,0)</f>
        <v>3</v>
      </c>
      <c r="AG637" s="28">
        <f>VLOOKUP(V637,Library!W:X,2,0)</f>
        <v>4</v>
      </c>
      <c r="AH637" s="28">
        <f>VLOOKUP(W637,Library!Y:Z,2,0)</f>
        <v>5</v>
      </c>
      <c r="AI637" s="28">
        <f>VLOOKUP(X637,Library!AA:AB,2,0)</f>
        <v>4</v>
      </c>
      <c r="AJ637" s="33">
        <f>IF(MAX(AG637,AH637,AI637)=0,VLOOKUP(I637,Library!$J:$P,7,0),MAX(AG637,AH637,AI637))</f>
        <v>5</v>
      </c>
      <c r="AK637" s="33">
        <f t="shared" si="42"/>
        <v>5</v>
      </c>
      <c r="AL637" s="33">
        <f>VLOOKUP(AA637,Library!T:U,2,0)</f>
        <v>1</v>
      </c>
      <c r="AM637" s="34">
        <f t="shared" si="43"/>
        <v>4.3</v>
      </c>
      <c r="AN637" s="33">
        <f t="shared" si="44"/>
        <v>5</v>
      </c>
      <c r="AO637" s="28" t="s">
        <v>136</v>
      </c>
      <c r="AP637" s="25" t="s">
        <v>128</v>
      </c>
      <c r="AQ637" s="28" t="s">
        <v>3436</v>
      </c>
      <c r="AR637" s="28" t="s">
        <v>3437</v>
      </c>
      <c r="AS637" s="28" t="s">
        <v>1063</v>
      </c>
      <c r="AT637" s="23" t="s">
        <v>3951</v>
      </c>
      <c r="AU637" s="23" t="s">
        <v>130</v>
      </c>
      <c r="AV637" s="25" t="s">
        <v>128</v>
      </c>
      <c r="AW637" s="25" t="s">
        <v>109</v>
      </c>
      <c r="AX637" s="25" t="s">
        <v>128</v>
      </c>
      <c r="AY637" s="25" t="s">
        <v>128</v>
      </c>
      <c r="AZ637" s="25" t="s">
        <v>128</v>
      </c>
      <c r="BA637" s="25" t="s">
        <v>109</v>
      </c>
      <c r="BB637" s="25" t="s">
        <v>128</v>
      </c>
      <c r="BC637" s="25" t="s">
        <v>109</v>
      </c>
      <c r="BD637" s="25" t="s">
        <v>109</v>
      </c>
      <c r="BE637" s="25" t="s">
        <v>109</v>
      </c>
      <c r="BF637" s="25" t="s">
        <v>109</v>
      </c>
      <c r="BG637" s="25" t="s">
        <v>128</v>
      </c>
      <c r="BH637" s="25" t="s">
        <v>113</v>
      </c>
      <c r="BI637" s="23" t="s">
        <v>128</v>
      </c>
      <c r="BJ637" t="s">
        <v>1277</v>
      </c>
      <c r="BK637" s="23" t="s">
        <v>3697</v>
      </c>
      <c r="BL637" s="23"/>
    </row>
    <row r="638" spans="1:64" ht="15">
      <c r="A638" s="28">
        <v>951</v>
      </c>
      <c r="B638" s="23" t="s">
        <v>3698</v>
      </c>
      <c r="C638" s="28" t="s">
        <v>3784</v>
      </c>
      <c r="D638" s="23" t="s">
        <v>2303</v>
      </c>
      <c r="E638" s="42">
        <v>3</v>
      </c>
      <c r="F638" s="25" t="s">
        <v>109</v>
      </c>
      <c r="G638" s="25" t="s">
        <v>128</v>
      </c>
      <c r="H638" s="25" t="s">
        <v>128</v>
      </c>
      <c r="I638" s="29" t="s">
        <v>2448</v>
      </c>
      <c r="J638" s="43" t="s">
        <v>3635</v>
      </c>
      <c r="K638" s="27" t="s">
        <v>21</v>
      </c>
      <c r="L638" s="29">
        <v>99.215999999999994</v>
      </c>
      <c r="M638" s="29">
        <v>99.257000000000005</v>
      </c>
      <c r="N638" s="29">
        <v>3.9746075551746411</v>
      </c>
      <c r="O638" s="30">
        <v>3.5</v>
      </c>
      <c r="P638" s="27" t="s">
        <v>106</v>
      </c>
      <c r="Q638" s="31">
        <v>2</v>
      </c>
      <c r="R638" s="25" t="s">
        <v>4427</v>
      </c>
      <c r="S638" s="25" t="s">
        <v>109</v>
      </c>
      <c r="T638" s="25" t="s">
        <v>3952</v>
      </c>
      <c r="U638" s="25" t="s">
        <v>128</v>
      </c>
      <c r="V638" s="23" t="s">
        <v>1215</v>
      </c>
      <c r="W638" s="23" t="s">
        <v>8</v>
      </c>
      <c r="X638" s="23" t="s">
        <v>1215</v>
      </c>
      <c r="Y638" s="23" t="s">
        <v>1301</v>
      </c>
      <c r="Z638" s="23" t="s">
        <v>113</v>
      </c>
      <c r="AA638" s="23" t="s">
        <v>107</v>
      </c>
      <c r="AB638" s="23" t="s">
        <v>3901</v>
      </c>
      <c r="AC638" s="25">
        <v>1.6246575342465754</v>
      </c>
      <c r="AD638" s="32">
        <v>700000000</v>
      </c>
      <c r="AE638" s="33">
        <f>VLOOKUP(J638,Library!A:B,2,0)</f>
        <v>1</v>
      </c>
      <c r="AF638" s="33">
        <f>VLOOKUP(J638,Library!A:G,7,0)</f>
        <v>3</v>
      </c>
      <c r="AG638" s="28">
        <f>VLOOKUP(V638,Library!W:X,2,0)</f>
        <v>3</v>
      </c>
      <c r="AH638" s="28" t="str">
        <f>VLOOKUP(W638,Library!Y:Z,2,0)</f>
        <v>N/A</v>
      </c>
      <c r="AI638" s="28">
        <f>VLOOKUP(X638,Library!AA:AB,2,0)</f>
        <v>3</v>
      </c>
      <c r="AJ638" s="33">
        <f>IF(MAX(AG638,AH638,AI638)=0,VLOOKUP(I638,Library!$J:$P,7,0),MAX(AG638,AH638,AI638))</f>
        <v>3</v>
      </c>
      <c r="AK638" s="33">
        <f t="shared" si="42"/>
        <v>3</v>
      </c>
      <c r="AL638" s="33">
        <f>VLOOKUP(AA638,Library!T:U,2,0)</f>
        <v>1</v>
      </c>
      <c r="AM638" s="34">
        <f t="shared" si="43"/>
        <v>2.2000000000000002</v>
      </c>
      <c r="AN638" s="33">
        <f t="shared" si="44"/>
        <v>3</v>
      </c>
      <c r="AO638" s="28" t="s">
        <v>136</v>
      </c>
      <c r="AP638" s="25" t="s">
        <v>128</v>
      </c>
      <c r="AQ638" s="28" t="s">
        <v>110</v>
      </c>
      <c r="AR638" s="28" t="s">
        <v>3201</v>
      </c>
      <c r="AS638" s="28" t="s">
        <v>2303</v>
      </c>
      <c r="AT638" s="23" t="s">
        <v>3952</v>
      </c>
      <c r="AU638" s="23" t="s">
        <v>35</v>
      </c>
      <c r="AV638" s="25" t="s">
        <v>128</v>
      </c>
      <c r="AW638" s="25" t="s">
        <v>128</v>
      </c>
      <c r="AX638" s="25" t="s">
        <v>128</v>
      </c>
      <c r="AY638" s="25" t="s">
        <v>128</v>
      </c>
      <c r="AZ638" s="25" t="s">
        <v>128</v>
      </c>
      <c r="BA638" s="25" t="s">
        <v>128</v>
      </c>
      <c r="BB638" s="25" t="s">
        <v>128</v>
      </c>
      <c r="BC638" s="25" t="s">
        <v>128</v>
      </c>
      <c r="BD638" s="25" t="s">
        <v>128</v>
      </c>
      <c r="BE638" s="25" t="s">
        <v>128</v>
      </c>
      <c r="BF638" s="25" t="s">
        <v>128</v>
      </c>
      <c r="BG638" s="25" t="s">
        <v>128</v>
      </c>
      <c r="BH638" s="25" t="s">
        <v>113</v>
      </c>
      <c r="BI638" s="23" t="s">
        <v>128</v>
      </c>
      <c r="BJ638" t="s">
        <v>1277</v>
      </c>
      <c r="BK638" s="23" t="s">
        <v>3698</v>
      </c>
      <c r="BL638" s="23"/>
    </row>
    <row r="639" spans="1:64" ht="15">
      <c r="A639" s="28">
        <v>952</v>
      </c>
      <c r="B639" s="23" t="s">
        <v>3699</v>
      </c>
      <c r="C639" s="28" t="s">
        <v>3785</v>
      </c>
      <c r="D639" s="23" t="s">
        <v>2314</v>
      </c>
      <c r="E639" s="42">
        <v>3</v>
      </c>
      <c r="F639" s="25" t="s">
        <v>109</v>
      </c>
      <c r="G639" s="25" t="s">
        <v>128</v>
      </c>
      <c r="H639" s="25" t="s">
        <v>128</v>
      </c>
      <c r="I639" s="29" t="s">
        <v>2462</v>
      </c>
      <c r="J639" s="43" t="s">
        <v>3635</v>
      </c>
      <c r="K639" s="27" t="s">
        <v>20</v>
      </c>
      <c r="L639" s="29">
        <v>93.552000000000007</v>
      </c>
      <c r="M639" s="29">
        <v>93.602000000000004</v>
      </c>
      <c r="N639" s="29">
        <v>4.4512354151338718</v>
      </c>
      <c r="O639" s="30">
        <v>3</v>
      </c>
      <c r="P639" s="27" t="s">
        <v>106</v>
      </c>
      <c r="Q639" s="31">
        <v>2</v>
      </c>
      <c r="R639" s="25" t="s">
        <v>4454</v>
      </c>
      <c r="S639" s="25" t="s">
        <v>109</v>
      </c>
      <c r="T639" s="25" t="s">
        <v>3953</v>
      </c>
      <c r="U639" s="25" t="s">
        <v>128</v>
      </c>
      <c r="V639" s="23" t="s">
        <v>1219</v>
      </c>
      <c r="W639" s="23" t="s">
        <v>8</v>
      </c>
      <c r="X639" s="23" t="s">
        <v>1215</v>
      </c>
      <c r="Y639" s="23" t="s">
        <v>1301</v>
      </c>
      <c r="Z639" s="23" t="s">
        <v>1276</v>
      </c>
      <c r="AA639" s="23" t="s">
        <v>107</v>
      </c>
      <c r="AB639" s="23" t="s">
        <v>3902</v>
      </c>
      <c r="AC639" s="25">
        <v>4.9671232876712326</v>
      </c>
      <c r="AD639" s="32">
        <v>800000000</v>
      </c>
      <c r="AE639" s="33">
        <f>VLOOKUP(J639,Library!A:B,2,0)</f>
        <v>1</v>
      </c>
      <c r="AF639" s="33">
        <f>VLOOKUP(J639,Library!A:G,7,0)</f>
        <v>3</v>
      </c>
      <c r="AG639" s="28">
        <f>VLOOKUP(V639,Library!W:X,2,0)</f>
        <v>4</v>
      </c>
      <c r="AH639" s="28" t="str">
        <f>VLOOKUP(W639,Library!Y:Z,2,0)</f>
        <v>N/A</v>
      </c>
      <c r="AI639" s="28">
        <f>VLOOKUP(X639,Library!AA:AB,2,0)</f>
        <v>3</v>
      </c>
      <c r="AJ639" s="33">
        <f>IF(MAX(AG639,AH639,AI639)=0,VLOOKUP(I639,Library!$J:$P,7,0),MAX(AG639,AH639,AI639))</f>
        <v>4</v>
      </c>
      <c r="AK639" s="33">
        <f t="shared" si="42"/>
        <v>3</v>
      </c>
      <c r="AL639" s="33">
        <f>VLOOKUP(AA639,Library!T:U,2,0)</f>
        <v>1</v>
      </c>
      <c r="AM639" s="34">
        <f t="shared" si="43"/>
        <v>2.4500000000000002</v>
      </c>
      <c r="AN639" s="33">
        <f t="shared" si="44"/>
        <v>3</v>
      </c>
      <c r="AO639" s="28" t="s">
        <v>127</v>
      </c>
      <c r="AP639" s="25" t="s">
        <v>128</v>
      </c>
      <c r="AQ639" s="28" t="s">
        <v>110</v>
      </c>
      <c r="AR639" s="28" t="s">
        <v>3223</v>
      </c>
      <c r="AS639" s="28" t="s">
        <v>2314</v>
      </c>
      <c r="AT639" s="23" t="s">
        <v>3953</v>
      </c>
      <c r="AU639" s="23" t="s">
        <v>35</v>
      </c>
      <c r="AV639" s="25" t="s">
        <v>128</v>
      </c>
      <c r="AW639" s="25" t="s">
        <v>128</v>
      </c>
      <c r="AX639" s="25" t="s">
        <v>128</v>
      </c>
      <c r="AY639" s="25" t="s">
        <v>128</v>
      </c>
      <c r="AZ639" s="25" t="s">
        <v>128</v>
      </c>
      <c r="BA639" s="25" t="s">
        <v>128</v>
      </c>
      <c r="BB639" s="25" t="s">
        <v>128</v>
      </c>
      <c r="BC639" s="25" t="s">
        <v>128</v>
      </c>
      <c r="BD639" s="25" t="s">
        <v>128</v>
      </c>
      <c r="BE639" s="25" t="s">
        <v>128</v>
      </c>
      <c r="BF639" s="25" t="s">
        <v>128</v>
      </c>
      <c r="BG639" s="25" t="s">
        <v>128</v>
      </c>
      <c r="BH639" s="25" t="s">
        <v>113</v>
      </c>
      <c r="BI639" s="23" t="s">
        <v>128</v>
      </c>
      <c r="BJ639" t="s">
        <v>1277</v>
      </c>
      <c r="BK639" s="23" t="s">
        <v>3699</v>
      </c>
      <c r="BL639" s="23"/>
    </row>
    <row r="640" spans="1:64" ht="15">
      <c r="A640" s="28">
        <v>953</v>
      </c>
      <c r="B640" s="23" t="s">
        <v>3700</v>
      </c>
      <c r="C640" s="28" t="s">
        <v>3786</v>
      </c>
      <c r="D640" s="23" t="s">
        <v>4355</v>
      </c>
      <c r="E640" s="42" t="s">
        <v>113</v>
      </c>
      <c r="F640" s="25" t="s">
        <v>109</v>
      </c>
      <c r="G640" s="25" t="s">
        <v>109</v>
      </c>
      <c r="H640" s="25" t="s">
        <v>128</v>
      </c>
      <c r="I640" s="29" t="s">
        <v>3856</v>
      </c>
      <c r="J640" s="43" t="s">
        <v>18</v>
      </c>
      <c r="K640" s="27" t="s">
        <v>20</v>
      </c>
      <c r="L640" s="29">
        <v>99.873999999999995</v>
      </c>
      <c r="M640" s="29">
        <v>99.945999999999998</v>
      </c>
      <c r="N640" s="29">
        <v>6.8963604113037196</v>
      </c>
      <c r="O640" s="30">
        <v>4.4000000000000004</v>
      </c>
      <c r="P640" s="27" t="s">
        <v>126</v>
      </c>
      <c r="Q640" s="31">
        <v>1</v>
      </c>
      <c r="R640" s="25" t="s">
        <v>3956</v>
      </c>
      <c r="S640" s="25" t="s">
        <v>109</v>
      </c>
      <c r="T640" s="25" t="s">
        <v>3956</v>
      </c>
      <c r="U640" s="25" t="s">
        <v>128</v>
      </c>
      <c r="V640" s="23" t="s">
        <v>8</v>
      </c>
      <c r="W640" s="23" t="s">
        <v>1238</v>
      </c>
      <c r="X640" s="23" t="s">
        <v>8</v>
      </c>
      <c r="Y640" s="23" t="s">
        <v>1344</v>
      </c>
      <c r="Z640" s="23" t="s">
        <v>113</v>
      </c>
      <c r="AA640" s="23" t="s">
        <v>107</v>
      </c>
      <c r="AB640" s="23" t="s">
        <v>113</v>
      </c>
      <c r="AC640" s="25" t="s">
        <v>113</v>
      </c>
      <c r="AD640" s="32">
        <v>1700000000</v>
      </c>
      <c r="AE640" s="33">
        <f>VLOOKUP(J640,Library!A:B,2,0)</f>
        <v>5</v>
      </c>
      <c r="AF640" s="33">
        <f>VLOOKUP(J640,Library!A:G,7,0)</f>
        <v>3</v>
      </c>
      <c r="AG640" s="28" t="str">
        <f>VLOOKUP(V640,Library!W:X,2,0)</f>
        <v>N/A</v>
      </c>
      <c r="AH640" s="28">
        <f>VLOOKUP(W640,Library!Y:Z,2,0)</f>
        <v>6</v>
      </c>
      <c r="AI640" s="28" t="str">
        <f>VLOOKUP(X640,Library!AA:AB,2,0)</f>
        <v>N/A</v>
      </c>
      <c r="AJ640" s="33">
        <f>IF(MAX(AG640,AH640,AI640)=0,VLOOKUP(I640,Library!$J:$P,7,0),MAX(AG640,AH640,AI640))</f>
        <v>6</v>
      </c>
      <c r="AK640" s="33">
        <f t="shared" si="42"/>
        <v>5</v>
      </c>
      <c r="AL640" s="33">
        <f>VLOOKUP(AA640,Library!T:U,2,0)</f>
        <v>1</v>
      </c>
      <c r="AM640" s="34">
        <f t="shared" si="43"/>
        <v>4.55</v>
      </c>
      <c r="AN640" s="33">
        <f t="shared" si="44"/>
        <v>5</v>
      </c>
      <c r="AO640" s="28" t="s">
        <v>127</v>
      </c>
      <c r="AP640" s="25" t="s">
        <v>128</v>
      </c>
      <c r="AQ640" s="28" t="s">
        <v>110</v>
      </c>
      <c r="AR640" s="28" t="s">
        <v>3954</v>
      </c>
      <c r="AS640" s="28" t="s">
        <v>3955</v>
      </c>
      <c r="AT640" s="23" t="s">
        <v>3956</v>
      </c>
      <c r="AU640" s="23" t="s">
        <v>130</v>
      </c>
      <c r="AV640" s="25" t="s">
        <v>128</v>
      </c>
      <c r="AW640" s="25" t="s">
        <v>109</v>
      </c>
      <c r="AX640" s="25" t="s">
        <v>128</v>
      </c>
      <c r="AY640" s="25" t="s">
        <v>128</v>
      </c>
      <c r="AZ640" s="25" t="s">
        <v>128</v>
      </c>
      <c r="BA640" s="25" t="s">
        <v>109</v>
      </c>
      <c r="BB640" s="25" t="s">
        <v>128</v>
      </c>
      <c r="BC640" s="25" t="s">
        <v>109</v>
      </c>
      <c r="BD640" s="25" t="s">
        <v>109</v>
      </c>
      <c r="BE640" s="25" t="s">
        <v>109</v>
      </c>
      <c r="BF640" s="25" t="s">
        <v>128</v>
      </c>
      <c r="BG640" s="25" t="s">
        <v>128</v>
      </c>
      <c r="BH640" s="25" t="s">
        <v>113</v>
      </c>
      <c r="BI640" s="23" t="s">
        <v>128</v>
      </c>
      <c r="BJ640" t="s">
        <v>1277</v>
      </c>
      <c r="BK640" s="23" t="s">
        <v>3700</v>
      </c>
      <c r="BL640" s="23"/>
    </row>
    <row r="641" spans="1:64" ht="15">
      <c r="A641" s="28">
        <v>954</v>
      </c>
      <c r="B641" s="23" t="s">
        <v>3701</v>
      </c>
      <c r="C641" s="28" t="s">
        <v>3787</v>
      </c>
      <c r="D641" s="23" t="s">
        <v>2282</v>
      </c>
      <c r="E641" s="42">
        <v>3</v>
      </c>
      <c r="F641" s="25" t="s">
        <v>128</v>
      </c>
      <c r="G641" s="25" t="s">
        <v>128</v>
      </c>
      <c r="H641" s="25" t="s">
        <v>128</v>
      </c>
      <c r="I641" s="29" t="s">
        <v>1217</v>
      </c>
      <c r="J641" s="43" t="s">
        <v>4252</v>
      </c>
      <c r="K641" s="27" t="s">
        <v>4245</v>
      </c>
      <c r="L641" s="29">
        <v>71.650999999999996</v>
      </c>
      <c r="M641" s="29">
        <v>72.316000000000003</v>
      </c>
      <c r="N641" s="29">
        <v>4.2863358948789694</v>
      </c>
      <c r="O641" s="30">
        <v>2.5</v>
      </c>
      <c r="P641" s="27" t="s">
        <v>106</v>
      </c>
      <c r="Q641" s="31">
        <v>2</v>
      </c>
      <c r="R641" s="25" t="s">
        <v>2800</v>
      </c>
      <c r="S641" s="25" t="s">
        <v>128</v>
      </c>
      <c r="T641" s="25" t="s">
        <v>4374</v>
      </c>
      <c r="U641" s="25" t="s">
        <v>128</v>
      </c>
      <c r="V641" s="23" t="s">
        <v>1250</v>
      </c>
      <c r="W641" s="23" t="s">
        <v>1262</v>
      </c>
      <c r="X641" s="23" t="s">
        <v>1923</v>
      </c>
      <c r="Y641" s="23" t="s">
        <v>1301</v>
      </c>
      <c r="Z641" s="23" t="s">
        <v>113</v>
      </c>
      <c r="AA641" s="23" t="s">
        <v>107</v>
      </c>
      <c r="AB641" s="23" t="s">
        <v>3903</v>
      </c>
      <c r="AC641" s="25">
        <v>25.745205479452054</v>
      </c>
      <c r="AD641" s="32">
        <v>500000000</v>
      </c>
      <c r="AE641" s="33">
        <f>VLOOKUP(J641,Library!A:B,2,0)</f>
        <v>1</v>
      </c>
      <c r="AF641" s="33">
        <f>VLOOKUP(J641,Library!A:G,7,0)</f>
        <v>3</v>
      </c>
      <c r="AG641" s="28">
        <f>VLOOKUP(V641,Library!W:X,2,0)</f>
        <v>3</v>
      </c>
      <c r="AH641" s="28">
        <f>VLOOKUP(W641,Library!Y:Z,2,0)</f>
        <v>3</v>
      </c>
      <c r="AI641" s="28">
        <f>VLOOKUP(X641,Library!AA:AB,2,0)</f>
        <v>3</v>
      </c>
      <c r="AJ641" s="33">
        <f>IF(MAX(AG641,AH641,AI641)=0,VLOOKUP(I641,Library!$J:$P,7,0),MAX(AG641,AH641,AI641))</f>
        <v>3</v>
      </c>
      <c r="AK641" s="33">
        <f t="shared" si="42"/>
        <v>5</v>
      </c>
      <c r="AL641" s="33">
        <f>VLOOKUP(AA641,Library!T:U,2,0)</f>
        <v>1</v>
      </c>
      <c r="AM641" s="34">
        <f t="shared" si="43"/>
        <v>2.4</v>
      </c>
      <c r="AN641" s="33">
        <f t="shared" si="44"/>
        <v>3</v>
      </c>
      <c r="AO641" s="28" t="s">
        <v>412</v>
      </c>
      <c r="AP641" s="25" t="s">
        <v>128</v>
      </c>
      <c r="AQ641" s="28" t="s">
        <v>110</v>
      </c>
      <c r="AR641" s="28" t="s">
        <v>3146</v>
      </c>
      <c r="AS641" s="28" t="s">
        <v>2282</v>
      </c>
      <c r="AT641" s="23" t="s">
        <v>113</v>
      </c>
      <c r="AU641" s="23" t="s">
        <v>114</v>
      </c>
      <c r="AV641" s="25" t="s">
        <v>128</v>
      </c>
      <c r="AW641" s="25" t="s">
        <v>128</v>
      </c>
      <c r="AX641" s="25" t="s">
        <v>128</v>
      </c>
      <c r="AY641" s="25" t="s">
        <v>128</v>
      </c>
      <c r="AZ641" s="25" t="s">
        <v>128</v>
      </c>
      <c r="BA641" s="25" t="s">
        <v>128</v>
      </c>
      <c r="BB641" s="25" t="s">
        <v>128</v>
      </c>
      <c r="BC641" s="25" t="s">
        <v>128</v>
      </c>
      <c r="BD641" s="25" t="s">
        <v>128</v>
      </c>
      <c r="BE641" s="25" t="s">
        <v>128</v>
      </c>
      <c r="BF641" s="25" t="s">
        <v>128</v>
      </c>
      <c r="BG641" s="25" t="s">
        <v>128</v>
      </c>
      <c r="BH641" s="25" t="s">
        <v>113</v>
      </c>
      <c r="BI641" s="23" t="s">
        <v>128</v>
      </c>
      <c r="BJ641" t="s">
        <v>1345</v>
      </c>
      <c r="BK641" s="23" t="s">
        <v>3701</v>
      </c>
      <c r="BL641" s="23"/>
    </row>
    <row r="642" spans="1:64" ht="15">
      <c r="A642" s="28">
        <v>957</v>
      </c>
      <c r="B642" s="23" t="s">
        <v>3702</v>
      </c>
      <c r="C642" s="28" t="s">
        <v>3788</v>
      </c>
      <c r="D642" s="23" t="s">
        <v>2305</v>
      </c>
      <c r="E642" s="42">
        <v>4</v>
      </c>
      <c r="F642" s="25" t="s">
        <v>109</v>
      </c>
      <c r="G642" s="25" t="s">
        <v>109</v>
      </c>
      <c r="H642" s="25" t="s">
        <v>128</v>
      </c>
      <c r="I642" s="29" t="s">
        <v>2451</v>
      </c>
      <c r="J642" s="43" t="s">
        <v>1375</v>
      </c>
      <c r="K642" s="27" t="s">
        <v>20</v>
      </c>
      <c r="L642" s="29" t="s">
        <v>3599</v>
      </c>
      <c r="M642" s="29" t="s">
        <v>3599</v>
      </c>
      <c r="N642" s="29" t="s">
        <v>3599</v>
      </c>
      <c r="O642" s="30">
        <v>8.4920000000000009</v>
      </c>
      <c r="P642" s="27" t="s">
        <v>126</v>
      </c>
      <c r="Q642" s="31">
        <v>2</v>
      </c>
      <c r="R642" s="25" t="s">
        <v>113</v>
      </c>
      <c r="S642" s="25" t="s">
        <v>109</v>
      </c>
      <c r="T642" s="25" t="s">
        <v>113</v>
      </c>
      <c r="U642" s="25" t="s">
        <v>128</v>
      </c>
      <c r="V642" s="23" t="s">
        <v>8</v>
      </c>
      <c r="W642" s="23" t="s">
        <v>8</v>
      </c>
      <c r="X642" s="23" t="s">
        <v>8</v>
      </c>
      <c r="Y642" s="23" t="s">
        <v>1327</v>
      </c>
      <c r="Z642" s="23" t="s">
        <v>113</v>
      </c>
      <c r="AA642" s="23" t="s">
        <v>107</v>
      </c>
      <c r="AB642" s="23" t="s">
        <v>113</v>
      </c>
      <c r="AC642" s="25" t="s">
        <v>113</v>
      </c>
      <c r="AD642" s="32">
        <v>314000000</v>
      </c>
      <c r="AE642" s="33">
        <f>VLOOKUP(J642,Library!A:B,2,0)</f>
        <v>3</v>
      </c>
      <c r="AF642" s="33">
        <f>VLOOKUP(J642,Library!A:G,7,0)</f>
        <v>3</v>
      </c>
      <c r="AG642" s="28" t="str">
        <f>VLOOKUP(V642,Library!W:X,2,0)</f>
        <v>N/A</v>
      </c>
      <c r="AH642" s="28" t="str">
        <f>VLOOKUP(W642,Library!Y:Z,2,0)</f>
        <v>N/A</v>
      </c>
      <c r="AI642" s="28" t="str">
        <f>VLOOKUP(X642,Library!AA:AB,2,0)</f>
        <v>N/A</v>
      </c>
      <c r="AJ642" s="33">
        <f>IF(MAX(AG642,AH642,AI642)=0,VLOOKUP(I642,Library!$J:$P,7,0),MAX(AG642,AH642,AI642))</f>
        <v>4</v>
      </c>
      <c r="AK642" s="33">
        <f t="shared" si="42"/>
        <v>5</v>
      </c>
      <c r="AL642" s="33">
        <f>VLOOKUP(AA642,Library!T:U,2,0)</f>
        <v>1</v>
      </c>
      <c r="AM642" s="34">
        <f t="shared" si="43"/>
        <v>3.3499999999999996</v>
      </c>
      <c r="AN642" s="33">
        <f t="shared" si="44"/>
        <v>4</v>
      </c>
      <c r="AO642" s="28" t="s">
        <v>127</v>
      </c>
      <c r="AP642" s="25" t="s">
        <v>128</v>
      </c>
      <c r="AQ642" s="28" t="s">
        <v>2305</v>
      </c>
      <c r="AR642" s="28" t="s">
        <v>3207</v>
      </c>
      <c r="AS642" s="28" t="s">
        <v>2305</v>
      </c>
      <c r="AT642" s="23" t="s">
        <v>3957</v>
      </c>
      <c r="AU642" s="23" t="s">
        <v>130</v>
      </c>
      <c r="AV642" s="25" t="s">
        <v>128</v>
      </c>
      <c r="AW642" s="25" t="s">
        <v>109</v>
      </c>
      <c r="AX642" s="25" t="s">
        <v>128</v>
      </c>
      <c r="AY642" s="25" t="s">
        <v>128</v>
      </c>
      <c r="AZ642" s="25" t="s">
        <v>128</v>
      </c>
      <c r="BA642" s="25" t="s">
        <v>109</v>
      </c>
      <c r="BB642" s="25" t="s">
        <v>109</v>
      </c>
      <c r="BC642" s="25" t="s">
        <v>109</v>
      </c>
      <c r="BD642" s="25" t="s">
        <v>109</v>
      </c>
      <c r="BE642" s="25" t="s">
        <v>128</v>
      </c>
      <c r="BF642" s="25" t="s">
        <v>128</v>
      </c>
      <c r="BG642" s="25" t="s">
        <v>128</v>
      </c>
      <c r="BH642" s="25" t="s">
        <v>113</v>
      </c>
      <c r="BI642" s="23" t="s">
        <v>128</v>
      </c>
      <c r="BJ642" t="s">
        <v>1277</v>
      </c>
      <c r="BK642" s="23" t="s">
        <v>3702</v>
      </c>
      <c r="BL642" s="23"/>
    </row>
    <row r="643" spans="1:64" ht="15">
      <c r="A643" s="28">
        <v>958</v>
      </c>
      <c r="B643" s="23" t="s">
        <v>3703</v>
      </c>
      <c r="C643" s="28" t="s">
        <v>3789</v>
      </c>
      <c r="D643" s="23" t="s">
        <v>2305</v>
      </c>
      <c r="E643" s="42">
        <v>4</v>
      </c>
      <c r="F643" s="25" t="s">
        <v>109</v>
      </c>
      <c r="G643" s="25" t="s">
        <v>109</v>
      </c>
      <c r="H643" s="25" t="s">
        <v>128</v>
      </c>
      <c r="I643" s="29" t="s">
        <v>2451</v>
      </c>
      <c r="J643" s="43" t="s">
        <v>1375</v>
      </c>
      <c r="K643" s="27" t="s">
        <v>20</v>
      </c>
      <c r="L643" s="29">
        <v>100.447</v>
      </c>
      <c r="M643" s="29">
        <v>100.80800000000001</v>
      </c>
      <c r="N643" s="29">
        <v>6.7864512996545994</v>
      </c>
      <c r="O643" s="30">
        <v>6.6749999999999998</v>
      </c>
      <c r="P643" s="27" t="s">
        <v>126</v>
      </c>
      <c r="Q643" s="31">
        <v>2</v>
      </c>
      <c r="R643" s="25" t="s">
        <v>4399</v>
      </c>
      <c r="S643" s="25" t="s">
        <v>109</v>
      </c>
      <c r="T643" s="25" t="s">
        <v>4399</v>
      </c>
      <c r="U643" s="25" t="s">
        <v>128</v>
      </c>
      <c r="V643" s="23" t="s">
        <v>8</v>
      </c>
      <c r="W643" s="23" t="s">
        <v>1229</v>
      </c>
      <c r="X643" s="23" t="s">
        <v>1228</v>
      </c>
      <c r="Y643" s="23" t="s">
        <v>1327</v>
      </c>
      <c r="Z643" s="23" t="s">
        <v>113</v>
      </c>
      <c r="AA643" s="23" t="s">
        <v>107</v>
      </c>
      <c r="AB643" s="23" t="s">
        <v>113</v>
      </c>
      <c r="AC643" s="25" t="s">
        <v>113</v>
      </c>
      <c r="AD643" s="32">
        <v>200000000</v>
      </c>
      <c r="AE643" s="33">
        <f>VLOOKUP(J643,Library!A:B,2,0)</f>
        <v>3</v>
      </c>
      <c r="AF643" s="33">
        <f>VLOOKUP(J643,Library!A:G,7,0)</f>
        <v>3</v>
      </c>
      <c r="AG643" s="28" t="str">
        <f>VLOOKUP(V643,Library!W:X,2,0)</f>
        <v>N/A</v>
      </c>
      <c r="AH643" s="28">
        <f>VLOOKUP(W643,Library!Y:Z,2,0)</f>
        <v>4</v>
      </c>
      <c r="AI643" s="28">
        <f>VLOOKUP(X643,Library!AA:AB,2,0)</f>
        <v>4</v>
      </c>
      <c r="AJ643" s="33">
        <f>IF(MAX(AG643,AH643,AI643)=0,VLOOKUP(I643,Library!$J:$P,7,0),MAX(AG643,AH643,AI643))</f>
        <v>4</v>
      </c>
      <c r="AK643" s="33">
        <f t="shared" si="42"/>
        <v>5</v>
      </c>
      <c r="AL643" s="33">
        <f>VLOOKUP(AA643,Library!T:U,2,0)</f>
        <v>1</v>
      </c>
      <c r="AM643" s="34">
        <f t="shared" si="43"/>
        <v>3.3499999999999996</v>
      </c>
      <c r="AN643" s="33">
        <f t="shared" si="44"/>
        <v>4</v>
      </c>
      <c r="AO643" s="28" t="s">
        <v>136</v>
      </c>
      <c r="AP643" s="25" t="s">
        <v>128</v>
      </c>
      <c r="AQ643" s="28" t="s">
        <v>2305</v>
      </c>
      <c r="AR643" s="28" t="s">
        <v>3207</v>
      </c>
      <c r="AS643" s="28" t="s">
        <v>2305</v>
      </c>
      <c r="AT643" s="23" t="s">
        <v>3958</v>
      </c>
      <c r="AU643" s="23" t="s">
        <v>130</v>
      </c>
      <c r="AV643" s="25" t="s">
        <v>128</v>
      </c>
      <c r="AW643" s="25" t="s">
        <v>109</v>
      </c>
      <c r="AX643" s="25" t="s">
        <v>128</v>
      </c>
      <c r="AY643" s="25" t="s">
        <v>128</v>
      </c>
      <c r="AZ643" s="25" t="s">
        <v>128</v>
      </c>
      <c r="BA643" s="25" t="s">
        <v>109</v>
      </c>
      <c r="BB643" s="25" t="s">
        <v>109</v>
      </c>
      <c r="BC643" s="25" t="s">
        <v>109</v>
      </c>
      <c r="BD643" s="25" t="s">
        <v>109</v>
      </c>
      <c r="BE643" s="25" t="s">
        <v>128</v>
      </c>
      <c r="BF643" s="25" t="s">
        <v>128</v>
      </c>
      <c r="BG643" s="25" t="s">
        <v>128</v>
      </c>
      <c r="BH643" s="25" t="s">
        <v>113</v>
      </c>
      <c r="BI643" s="23" t="s">
        <v>128</v>
      </c>
      <c r="BJ643" t="s">
        <v>1277</v>
      </c>
      <c r="BK643" s="23" t="s">
        <v>3703</v>
      </c>
      <c r="BL643" s="23"/>
    </row>
    <row r="644" spans="1:64" ht="15">
      <c r="A644" s="28">
        <v>961</v>
      </c>
      <c r="B644" s="23" t="s">
        <v>3704</v>
      </c>
      <c r="C644" s="28" t="s">
        <v>3790</v>
      </c>
      <c r="D644" s="23" t="s">
        <v>2372</v>
      </c>
      <c r="E644" s="42">
        <v>3</v>
      </c>
      <c r="F644" s="25" t="s">
        <v>128</v>
      </c>
      <c r="G644" s="25" t="s">
        <v>128</v>
      </c>
      <c r="H644" s="25" t="s">
        <v>128</v>
      </c>
      <c r="I644" s="29" t="s">
        <v>2557</v>
      </c>
      <c r="J644" s="43" t="s">
        <v>10</v>
      </c>
      <c r="K644" s="27" t="s">
        <v>21</v>
      </c>
      <c r="L644" s="29">
        <v>94.644999999999996</v>
      </c>
      <c r="M644" s="29">
        <v>94.795000000000002</v>
      </c>
      <c r="N644" s="29">
        <v>4.0323582703948002</v>
      </c>
      <c r="O644" s="30">
        <v>2.625</v>
      </c>
      <c r="P644" s="27" t="s">
        <v>106</v>
      </c>
      <c r="Q644" s="31">
        <v>2</v>
      </c>
      <c r="R644" s="25" t="s">
        <v>4406</v>
      </c>
      <c r="S644" s="25" t="s">
        <v>128</v>
      </c>
      <c r="T644" s="25" t="s">
        <v>4374</v>
      </c>
      <c r="U644" s="25" t="s">
        <v>128</v>
      </c>
      <c r="V644" s="23" t="s">
        <v>8</v>
      </c>
      <c r="W644" s="23" t="s">
        <v>1212</v>
      </c>
      <c r="X644" s="23" t="s">
        <v>1215</v>
      </c>
      <c r="Y644" s="23" t="s">
        <v>1301</v>
      </c>
      <c r="Z644" s="23" t="s">
        <v>1276</v>
      </c>
      <c r="AA644" s="23" t="s">
        <v>107</v>
      </c>
      <c r="AB644" s="23" t="s">
        <v>2845</v>
      </c>
      <c r="AC644" s="25">
        <v>4.0520547945205481</v>
      </c>
      <c r="AD644" s="32">
        <v>300000000</v>
      </c>
      <c r="AE644" s="33">
        <f>VLOOKUP(J644,Library!A:B,2,0)</f>
        <v>1</v>
      </c>
      <c r="AF644" s="33">
        <f>VLOOKUP(J644,Library!A:G,7,0)</f>
        <v>3</v>
      </c>
      <c r="AG644" s="28" t="str">
        <f>VLOOKUP(V644,Library!W:X,2,0)</f>
        <v>N/A</v>
      </c>
      <c r="AH644" s="28">
        <f>VLOOKUP(W644,Library!Y:Z,2,0)</f>
        <v>3</v>
      </c>
      <c r="AI644" s="28">
        <f>VLOOKUP(X644,Library!AA:AB,2,0)</f>
        <v>3</v>
      </c>
      <c r="AJ644" s="33">
        <f>IF(MAX(AG644,AH644,AI644)=0,VLOOKUP(I644,Library!$J:$P,7,0),MAX(AG644,AH644,AI644))</f>
        <v>3</v>
      </c>
      <c r="AK644" s="33">
        <f t="shared" ref="AK644:AK679" si="45">IF(AND(AC644&gt;=0,AC644&lt;=1),2,IF(AND(AC644&gt;1,AC644&lt;=5),3,IF(AND(AC644&gt;5,AC644&lt;=10),4,IF(OR(AC644&gt;10,AC644=""),5,""))))</f>
        <v>3</v>
      </c>
      <c r="AL644" s="33">
        <f>VLOOKUP(AA644,Library!T:U,2,0)</f>
        <v>1</v>
      </c>
      <c r="AM644" s="34">
        <f t="shared" ref="AM644:AM679" si="46">AE644*0.35+AF644*0.25+AJ644*0.25+AK644*0.1+AL644*0.05</f>
        <v>2.2000000000000002</v>
      </c>
      <c r="AN644" s="33">
        <f t="shared" ref="AN644:AN679" si="47">IF(AND(AM644&gt;=1,AM644&lt;=1.45),1,IF(AND(AM644&gt;1.45,AM644&lt;=2.1),2,IF(AND(AM644&gt;2.1,AM644&lt;=2.95),3,IF(AND(AM644&gt;2.95,AM644&lt;=3.65),4,IF(AND(AM644&gt;3.65,AM644&lt;=5),5,"")))))</f>
        <v>3</v>
      </c>
      <c r="AO644" s="28" t="s">
        <v>127</v>
      </c>
      <c r="AP644" s="25" t="s">
        <v>128</v>
      </c>
      <c r="AQ644" s="28" t="s">
        <v>3479</v>
      </c>
      <c r="AR644" s="28" t="s">
        <v>3480</v>
      </c>
      <c r="AS644" s="28" t="s">
        <v>2372</v>
      </c>
      <c r="AT644" s="23" t="s">
        <v>113</v>
      </c>
      <c r="AU644" s="23" t="s">
        <v>114</v>
      </c>
      <c r="AV644" s="25" t="s">
        <v>128</v>
      </c>
      <c r="AW644" s="25" t="s">
        <v>128</v>
      </c>
      <c r="AX644" s="25" t="s">
        <v>128</v>
      </c>
      <c r="AY644" s="25" t="s">
        <v>128</v>
      </c>
      <c r="AZ644" s="25" t="s">
        <v>128</v>
      </c>
      <c r="BA644" s="25" t="s">
        <v>128</v>
      </c>
      <c r="BB644" s="25" t="s">
        <v>128</v>
      </c>
      <c r="BC644" s="25" t="s">
        <v>128</v>
      </c>
      <c r="BD644" s="25" t="s">
        <v>128</v>
      </c>
      <c r="BE644" s="25" t="s">
        <v>128</v>
      </c>
      <c r="BF644" s="25" t="s">
        <v>128</v>
      </c>
      <c r="BG644" s="25" t="s">
        <v>128</v>
      </c>
      <c r="BH644" s="25" t="s">
        <v>113</v>
      </c>
      <c r="BI644" s="23" t="s">
        <v>128</v>
      </c>
      <c r="BJ644" t="s">
        <v>1331</v>
      </c>
      <c r="BK644" s="23" t="s">
        <v>3704</v>
      </c>
      <c r="BL644" s="23"/>
    </row>
    <row r="645" spans="1:64" ht="15">
      <c r="A645" s="28">
        <v>962</v>
      </c>
      <c r="B645" s="23" t="s">
        <v>3705</v>
      </c>
      <c r="C645" s="28" t="s">
        <v>3791</v>
      </c>
      <c r="D645" s="23" t="s">
        <v>3962</v>
      </c>
      <c r="E645" s="42">
        <v>2</v>
      </c>
      <c r="F645" s="25" t="s">
        <v>128</v>
      </c>
      <c r="G645" s="25" t="s">
        <v>128</v>
      </c>
      <c r="H645" s="25" t="s">
        <v>128</v>
      </c>
      <c r="I645" s="29" t="s">
        <v>3861</v>
      </c>
      <c r="J645" s="43" t="s">
        <v>10</v>
      </c>
      <c r="K645" s="27" t="s">
        <v>21</v>
      </c>
      <c r="L645" s="29">
        <v>99.25</v>
      </c>
      <c r="M645" s="29">
        <v>99.296000000000006</v>
      </c>
      <c r="N645" s="29">
        <v>4.1278082012089978</v>
      </c>
      <c r="O645" s="30">
        <v>3</v>
      </c>
      <c r="P645" s="27" t="s">
        <v>106</v>
      </c>
      <c r="Q645" s="31">
        <v>2</v>
      </c>
      <c r="R645" s="25" t="s">
        <v>2790</v>
      </c>
      <c r="S645" s="25" t="s">
        <v>128</v>
      </c>
      <c r="T645" s="25" t="s">
        <v>4374</v>
      </c>
      <c r="U645" s="25" t="s">
        <v>128</v>
      </c>
      <c r="V645" s="23" t="s">
        <v>1215</v>
      </c>
      <c r="W645" s="23" t="s">
        <v>8</v>
      </c>
      <c r="X645" s="23" t="s">
        <v>8</v>
      </c>
      <c r="Y645" s="23" t="s">
        <v>1301</v>
      </c>
      <c r="Z645" s="23" t="s">
        <v>1276</v>
      </c>
      <c r="AA645" s="23" t="s">
        <v>107</v>
      </c>
      <c r="AB645" s="23" t="s">
        <v>3001</v>
      </c>
      <c r="AC645" s="25">
        <v>0.63835616438356169</v>
      </c>
      <c r="AD645" s="32">
        <v>400000000</v>
      </c>
      <c r="AE645" s="33">
        <f>VLOOKUP(J645,Library!A:B,2,0)</f>
        <v>1</v>
      </c>
      <c r="AF645" s="33">
        <f>VLOOKUP(J645,Library!A:G,7,0)</f>
        <v>3</v>
      </c>
      <c r="AG645" s="28">
        <f>VLOOKUP(V645,Library!W:X,2,0)</f>
        <v>3</v>
      </c>
      <c r="AH645" s="28" t="str">
        <f>VLOOKUP(W645,Library!Y:Z,2,0)</f>
        <v>N/A</v>
      </c>
      <c r="AI645" s="28" t="str">
        <f>VLOOKUP(X645,Library!AA:AB,2,0)</f>
        <v>N/A</v>
      </c>
      <c r="AJ645" s="33">
        <f>IF(MAX(AG645,AH645,AI645)=0,VLOOKUP(I645,Library!$J:$P,7,0),MAX(AG645,AH645,AI645))</f>
        <v>3</v>
      </c>
      <c r="AK645" s="33">
        <f t="shared" si="45"/>
        <v>2</v>
      </c>
      <c r="AL645" s="33">
        <f>VLOOKUP(AA645,Library!T:U,2,0)</f>
        <v>1</v>
      </c>
      <c r="AM645" s="34">
        <f t="shared" si="46"/>
        <v>2.1</v>
      </c>
      <c r="AN645" s="33">
        <f t="shared" si="47"/>
        <v>2</v>
      </c>
      <c r="AO645" s="28" t="s">
        <v>136</v>
      </c>
      <c r="AP645" s="25" t="s">
        <v>128</v>
      </c>
      <c r="AQ645" s="28" t="s">
        <v>3960</v>
      </c>
      <c r="AR645" s="28" t="s">
        <v>3961</v>
      </c>
      <c r="AS645" s="28" t="s">
        <v>3962</v>
      </c>
      <c r="AT645" s="23" t="s">
        <v>113</v>
      </c>
      <c r="AU645" s="23" t="s">
        <v>114</v>
      </c>
      <c r="AV645" s="25" t="s">
        <v>128</v>
      </c>
      <c r="AW645" s="25" t="s">
        <v>128</v>
      </c>
      <c r="AX645" s="25" t="s">
        <v>128</v>
      </c>
      <c r="AY645" s="25" t="s">
        <v>128</v>
      </c>
      <c r="AZ645" s="25" t="s">
        <v>128</v>
      </c>
      <c r="BA645" s="25" t="s">
        <v>128</v>
      </c>
      <c r="BB645" s="25" t="s">
        <v>128</v>
      </c>
      <c r="BC645" s="25" t="s">
        <v>128</v>
      </c>
      <c r="BD645" s="25" t="s">
        <v>128</v>
      </c>
      <c r="BE645" s="25" t="s">
        <v>128</v>
      </c>
      <c r="BF645" s="25" t="s">
        <v>128</v>
      </c>
      <c r="BG645" s="25" t="s">
        <v>128</v>
      </c>
      <c r="BH645" s="25" t="s">
        <v>113</v>
      </c>
      <c r="BI645" s="23" t="s">
        <v>128</v>
      </c>
      <c r="BJ645" t="s">
        <v>1292</v>
      </c>
      <c r="BK645" s="23" t="s">
        <v>3705</v>
      </c>
      <c r="BL645" s="23"/>
    </row>
    <row r="646" spans="1:64" ht="15">
      <c r="A646" s="28">
        <v>963</v>
      </c>
      <c r="B646" s="23" t="s">
        <v>3706</v>
      </c>
      <c r="C646" s="28" t="s">
        <v>3792</v>
      </c>
      <c r="D646" s="23" t="s">
        <v>3965</v>
      </c>
      <c r="E646" s="42">
        <v>4</v>
      </c>
      <c r="F646" s="25" t="s">
        <v>109</v>
      </c>
      <c r="G646" s="25" t="s">
        <v>109</v>
      </c>
      <c r="H646" s="25" t="s">
        <v>128</v>
      </c>
      <c r="I646" s="29" t="s">
        <v>3862</v>
      </c>
      <c r="J646" s="43" t="s">
        <v>1376</v>
      </c>
      <c r="K646" s="27" t="s">
        <v>24</v>
      </c>
      <c r="L646" s="29">
        <v>99.722999999999999</v>
      </c>
      <c r="M646" s="29">
        <v>99.73</v>
      </c>
      <c r="N646" s="29">
        <v>4.140127388535042</v>
      </c>
      <c r="O646" s="30">
        <v>2</v>
      </c>
      <c r="P646" s="27" t="s">
        <v>106</v>
      </c>
      <c r="Q646" s="31">
        <v>2</v>
      </c>
      <c r="R646" s="25" t="s">
        <v>3904</v>
      </c>
      <c r="S646" s="25" t="s">
        <v>109</v>
      </c>
      <c r="T646" s="25" t="s">
        <v>2979</v>
      </c>
      <c r="U646" s="25" t="s">
        <v>128</v>
      </c>
      <c r="V646" s="23" t="s">
        <v>1215</v>
      </c>
      <c r="W646" s="23" t="s">
        <v>1220</v>
      </c>
      <c r="X646" s="23" t="s">
        <v>8</v>
      </c>
      <c r="Y646" s="23" t="s">
        <v>1301</v>
      </c>
      <c r="Z646" s="23" t="s">
        <v>1291</v>
      </c>
      <c r="AA646" s="23" t="s">
        <v>107</v>
      </c>
      <c r="AB646" s="23" t="s">
        <v>3904</v>
      </c>
      <c r="AC646" s="25">
        <v>0.12328767123287671</v>
      </c>
      <c r="AD646" s="32">
        <v>500000000</v>
      </c>
      <c r="AE646" s="33">
        <f>VLOOKUP(J646,Library!A:B,2,0)</f>
        <v>3</v>
      </c>
      <c r="AF646" s="33">
        <f>VLOOKUP(J646,Library!A:G,7,0)</f>
        <v>3</v>
      </c>
      <c r="AG646" s="28">
        <f>VLOOKUP(V646,Library!W:X,2,0)</f>
        <v>3</v>
      </c>
      <c r="AH646" s="28">
        <f>VLOOKUP(W646,Library!Y:Z,2,0)</f>
        <v>4</v>
      </c>
      <c r="AI646" s="28" t="str">
        <f>VLOOKUP(X646,Library!AA:AB,2,0)</f>
        <v>N/A</v>
      </c>
      <c r="AJ646" s="33">
        <f>IF(MAX(AG646,AH646,AI646)=0,VLOOKUP(I646,Library!$J:$P,7,0),MAX(AG646,AH646,AI646))</f>
        <v>4</v>
      </c>
      <c r="AK646" s="33">
        <f t="shared" si="45"/>
        <v>2</v>
      </c>
      <c r="AL646" s="33">
        <f>VLOOKUP(AA646,Library!T:U,2,0)</f>
        <v>1</v>
      </c>
      <c r="AM646" s="34">
        <f t="shared" si="46"/>
        <v>3.05</v>
      </c>
      <c r="AN646" s="33">
        <f t="shared" si="47"/>
        <v>4</v>
      </c>
      <c r="AO646" s="28" t="s">
        <v>136</v>
      </c>
      <c r="AP646" s="25" t="s">
        <v>128</v>
      </c>
      <c r="AQ646" s="28" t="s">
        <v>3963</v>
      </c>
      <c r="AR646" s="28" t="s">
        <v>3964</v>
      </c>
      <c r="AS646" s="28" t="s">
        <v>3965</v>
      </c>
      <c r="AT646" s="23" t="s">
        <v>3966</v>
      </c>
      <c r="AU646" s="23" t="s">
        <v>35</v>
      </c>
      <c r="AV646" s="25" t="s">
        <v>128</v>
      </c>
      <c r="AW646" s="25" t="s">
        <v>128</v>
      </c>
      <c r="AX646" s="25" t="s">
        <v>128</v>
      </c>
      <c r="AY646" s="25" t="s">
        <v>128</v>
      </c>
      <c r="AZ646" s="25" t="s">
        <v>128</v>
      </c>
      <c r="BA646" s="25" t="s">
        <v>128</v>
      </c>
      <c r="BB646" s="25" t="s">
        <v>128</v>
      </c>
      <c r="BC646" s="25" t="s">
        <v>128</v>
      </c>
      <c r="BD646" s="25" t="s">
        <v>128</v>
      </c>
      <c r="BE646" s="25" t="s">
        <v>128</v>
      </c>
      <c r="BF646" s="25" t="s">
        <v>128</v>
      </c>
      <c r="BG646" s="25" t="s">
        <v>109</v>
      </c>
      <c r="BH646" s="25" t="s">
        <v>113</v>
      </c>
      <c r="BI646" s="23" t="s">
        <v>128</v>
      </c>
      <c r="BJ646" t="s">
        <v>4364</v>
      </c>
      <c r="BK646" s="23" t="s">
        <v>3706</v>
      </c>
      <c r="BL646" s="23"/>
    </row>
    <row r="647" spans="1:64" ht="15">
      <c r="A647" s="28">
        <v>966</v>
      </c>
      <c r="B647" s="23" t="s">
        <v>3707</v>
      </c>
      <c r="C647" s="28" t="s">
        <v>3793</v>
      </c>
      <c r="D647" s="23" t="s">
        <v>4356</v>
      </c>
      <c r="E647" s="42">
        <v>5</v>
      </c>
      <c r="F647" s="25" t="s">
        <v>109</v>
      </c>
      <c r="G647" s="25" t="s">
        <v>109</v>
      </c>
      <c r="H647" s="25" t="s">
        <v>128</v>
      </c>
      <c r="I647" s="29" t="s">
        <v>2444</v>
      </c>
      <c r="J647" s="43" t="s">
        <v>18</v>
      </c>
      <c r="K647" s="27" t="s">
        <v>20</v>
      </c>
      <c r="L647" s="29">
        <v>99.343000000000004</v>
      </c>
      <c r="M647" s="29">
        <v>99.369</v>
      </c>
      <c r="N647" s="29">
        <v>6.0849534232010889</v>
      </c>
      <c r="O647" s="30">
        <v>3.2</v>
      </c>
      <c r="P647" s="27" t="s">
        <v>126</v>
      </c>
      <c r="Q647" s="31">
        <v>2</v>
      </c>
      <c r="R647" s="25" t="s">
        <v>4444</v>
      </c>
      <c r="S647" s="25" t="s">
        <v>109</v>
      </c>
      <c r="T647" s="25" t="s">
        <v>3968</v>
      </c>
      <c r="U647" s="25" t="s">
        <v>128</v>
      </c>
      <c r="V647" s="23" t="s">
        <v>8</v>
      </c>
      <c r="W647" s="23" t="s">
        <v>1231</v>
      </c>
      <c r="X647" s="23" t="s">
        <v>8</v>
      </c>
      <c r="Y647" s="23" t="s">
        <v>1344</v>
      </c>
      <c r="Z647" s="23" t="s">
        <v>113</v>
      </c>
      <c r="AA647" s="23" t="s">
        <v>107</v>
      </c>
      <c r="AB647" s="23" t="s">
        <v>113</v>
      </c>
      <c r="AC647" s="25" t="s">
        <v>113</v>
      </c>
      <c r="AD647" s="32">
        <v>6160000000</v>
      </c>
      <c r="AE647" s="33">
        <f>VLOOKUP(J647,Library!A:B,2,0)</f>
        <v>5</v>
      </c>
      <c r="AF647" s="33">
        <f>VLOOKUP(J647,Library!A:G,7,0)</f>
        <v>3</v>
      </c>
      <c r="AG647" s="28" t="str">
        <f>VLOOKUP(V647,Library!W:X,2,0)</f>
        <v>N/A</v>
      </c>
      <c r="AH647" s="28">
        <f>VLOOKUP(W647,Library!Y:Z,2,0)</f>
        <v>5</v>
      </c>
      <c r="AI647" s="28" t="str">
        <f>VLOOKUP(X647,Library!AA:AB,2,0)</f>
        <v>N/A</v>
      </c>
      <c r="AJ647" s="33">
        <f>IF(MAX(AG647,AH647,AI647)=0,VLOOKUP(I647,Library!$J:$P,7,0),MAX(AG647,AH647,AI647))</f>
        <v>5</v>
      </c>
      <c r="AK647" s="33">
        <f t="shared" si="45"/>
        <v>5</v>
      </c>
      <c r="AL647" s="33">
        <f>VLOOKUP(AA647,Library!T:U,2,0)</f>
        <v>1</v>
      </c>
      <c r="AM647" s="34">
        <f t="shared" si="46"/>
        <v>4.3</v>
      </c>
      <c r="AN647" s="33">
        <f t="shared" si="47"/>
        <v>5</v>
      </c>
      <c r="AO647" s="28" t="s">
        <v>136</v>
      </c>
      <c r="AP647" s="25" t="s">
        <v>128</v>
      </c>
      <c r="AQ647" s="28" t="s">
        <v>110</v>
      </c>
      <c r="AR647" s="28" t="s">
        <v>3146</v>
      </c>
      <c r="AS647" s="28" t="s">
        <v>2282</v>
      </c>
      <c r="AT647" s="23" t="s">
        <v>3968</v>
      </c>
      <c r="AU647" s="23" t="s">
        <v>130</v>
      </c>
      <c r="AV647" s="25" t="s">
        <v>128</v>
      </c>
      <c r="AW647" s="25" t="s">
        <v>109</v>
      </c>
      <c r="AX647" s="25" t="s">
        <v>128</v>
      </c>
      <c r="AY647" s="25" t="s">
        <v>128</v>
      </c>
      <c r="AZ647" s="25" t="s">
        <v>128</v>
      </c>
      <c r="BA647" s="25" t="s">
        <v>109</v>
      </c>
      <c r="BB647" s="25" t="s">
        <v>128</v>
      </c>
      <c r="BC647" s="25" t="s">
        <v>109</v>
      </c>
      <c r="BD647" s="25" t="s">
        <v>109</v>
      </c>
      <c r="BE647" s="25" t="s">
        <v>109</v>
      </c>
      <c r="BF647" s="25" t="s">
        <v>109</v>
      </c>
      <c r="BG647" s="25" t="s">
        <v>128</v>
      </c>
      <c r="BH647" s="25" t="s">
        <v>113</v>
      </c>
      <c r="BI647" s="23" t="s">
        <v>128</v>
      </c>
      <c r="BJ647" t="s">
        <v>1277</v>
      </c>
      <c r="BK647" s="23" t="s">
        <v>3707</v>
      </c>
      <c r="BL647" s="23"/>
    </row>
    <row r="648" spans="1:64" ht="15">
      <c r="A648" s="28">
        <v>967</v>
      </c>
      <c r="B648" s="23" t="s">
        <v>3708</v>
      </c>
      <c r="C648" s="28" t="s">
        <v>3794</v>
      </c>
      <c r="D648" s="23" t="s">
        <v>2181</v>
      </c>
      <c r="E648" s="42">
        <v>3</v>
      </c>
      <c r="F648" s="25" t="s">
        <v>128</v>
      </c>
      <c r="G648" s="25" t="s">
        <v>128</v>
      </c>
      <c r="H648" s="25" t="s">
        <v>128</v>
      </c>
      <c r="I648" s="29" t="s">
        <v>3865</v>
      </c>
      <c r="J648" s="43" t="s">
        <v>4252</v>
      </c>
      <c r="K648" s="27" t="s">
        <v>4249</v>
      </c>
      <c r="L648" s="29">
        <v>90.418999999999997</v>
      </c>
      <c r="M648" s="29">
        <v>90.619</v>
      </c>
      <c r="N648" s="29">
        <v>4.5443504031705819</v>
      </c>
      <c r="O648" s="30">
        <v>2.5499999999999998</v>
      </c>
      <c r="P648" s="27" t="s">
        <v>106</v>
      </c>
      <c r="Q648" s="31">
        <v>2</v>
      </c>
      <c r="R648" s="25" t="s">
        <v>4430</v>
      </c>
      <c r="S648" s="25" t="s">
        <v>128</v>
      </c>
      <c r="T648" s="25" t="s">
        <v>4374</v>
      </c>
      <c r="U648" s="25" t="s">
        <v>128</v>
      </c>
      <c r="V648" s="23" t="s">
        <v>1224</v>
      </c>
      <c r="W648" s="23" t="s">
        <v>1225</v>
      </c>
      <c r="X648" s="23" t="s">
        <v>1224</v>
      </c>
      <c r="Y648" s="23" t="s">
        <v>1301</v>
      </c>
      <c r="Z648" s="23" t="s">
        <v>113</v>
      </c>
      <c r="AA648" s="23" t="s">
        <v>107</v>
      </c>
      <c r="AB648" s="23" t="s">
        <v>3905</v>
      </c>
      <c r="AC648" s="25">
        <v>5.3506849315068497</v>
      </c>
      <c r="AD648" s="32">
        <v>1000000000</v>
      </c>
      <c r="AE648" s="33">
        <f>VLOOKUP(J648,Library!A:B,2,0)</f>
        <v>1</v>
      </c>
      <c r="AF648" s="33">
        <f>VLOOKUP(J648,Library!A:G,7,0)</f>
        <v>3</v>
      </c>
      <c r="AG648" s="28">
        <f>VLOOKUP(V648,Library!W:X,2,0)</f>
        <v>4</v>
      </c>
      <c r="AH648" s="28">
        <f>VLOOKUP(W648,Library!Y:Z,2,0)</f>
        <v>4</v>
      </c>
      <c r="AI648" s="28">
        <f>VLOOKUP(X648,Library!AA:AB,2,0)</f>
        <v>4</v>
      </c>
      <c r="AJ648" s="33">
        <f>IF(MAX(AG648,AH648,AI648)=0,VLOOKUP(I648,Library!$J:$P,7,0),MAX(AG648,AH648,AI648))</f>
        <v>4</v>
      </c>
      <c r="AK648" s="33">
        <f t="shared" si="45"/>
        <v>4</v>
      </c>
      <c r="AL648" s="33">
        <f>VLOOKUP(AA648,Library!T:U,2,0)</f>
        <v>1</v>
      </c>
      <c r="AM648" s="34">
        <f t="shared" si="46"/>
        <v>2.5499999999999998</v>
      </c>
      <c r="AN648" s="33">
        <f t="shared" si="47"/>
        <v>3</v>
      </c>
      <c r="AO648" s="28" t="s">
        <v>173</v>
      </c>
      <c r="AP648" s="25" t="s">
        <v>128</v>
      </c>
      <c r="AQ648" s="28" t="s">
        <v>3484</v>
      </c>
      <c r="AR648" s="28" t="s">
        <v>3485</v>
      </c>
      <c r="AS648" s="28" t="s">
        <v>2181</v>
      </c>
      <c r="AT648" s="23" t="s">
        <v>113</v>
      </c>
      <c r="AU648" s="23" t="s">
        <v>114</v>
      </c>
      <c r="AV648" s="25" t="s">
        <v>128</v>
      </c>
      <c r="AW648" s="25" t="s">
        <v>128</v>
      </c>
      <c r="AX648" s="25" t="s">
        <v>128</v>
      </c>
      <c r="AY648" s="25" t="s">
        <v>128</v>
      </c>
      <c r="AZ648" s="25" t="s">
        <v>128</v>
      </c>
      <c r="BA648" s="25" t="s">
        <v>128</v>
      </c>
      <c r="BB648" s="25" t="s">
        <v>128</v>
      </c>
      <c r="BC648" s="25" t="s">
        <v>128</v>
      </c>
      <c r="BD648" s="25" t="s">
        <v>128</v>
      </c>
      <c r="BE648" s="25" t="s">
        <v>128</v>
      </c>
      <c r="BF648" s="25" t="s">
        <v>128</v>
      </c>
      <c r="BG648" s="25" t="s">
        <v>128</v>
      </c>
      <c r="BH648" s="25" t="s">
        <v>113</v>
      </c>
      <c r="BI648" s="23" t="s">
        <v>128</v>
      </c>
      <c r="BJ648" t="s">
        <v>1345</v>
      </c>
      <c r="BK648" s="23" t="s">
        <v>3708</v>
      </c>
      <c r="BL648" s="23"/>
    </row>
    <row r="649" spans="1:64" ht="15">
      <c r="A649" s="28">
        <v>968</v>
      </c>
      <c r="B649" s="23" t="s">
        <v>3709</v>
      </c>
      <c r="C649" s="28" t="s">
        <v>3795</v>
      </c>
      <c r="D649" s="23" t="s">
        <v>2113</v>
      </c>
      <c r="E649" s="42">
        <v>5</v>
      </c>
      <c r="F649" s="25" t="s">
        <v>109</v>
      </c>
      <c r="G649" s="25" t="s">
        <v>109</v>
      </c>
      <c r="H649" s="25" t="s">
        <v>128</v>
      </c>
      <c r="I649" s="29" t="s">
        <v>2541</v>
      </c>
      <c r="J649" s="43" t="s">
        <v>18</v>
      </c>
      <c r="K649" s="27" t="s">
        <v>25</v>
      </c>
      <c r="L649" s="29">
        <v>97.367999999999995</v>
      </c>
      <c r="M649" s="29">
        <v>97.466999999999999</v>
      </c>
      <c r="N649" s="29">
        <v>6.9211297290093112</v>
      </c>
      <c r="O649" s="30">
        <v>4.875</v>
      </c>
      <c r="P649" s="27" t="s">
        <v>126</v>
      </c>
      <c r="Q649" s="31">
        <v>2</v>
      </c>
      <c r="R649" s="25" t="s">
        <v>4445</v>
      </c>
      <c r="S649" s="25" t="s">
        <v>109</v>
      </c>
      <c r="T649" s="25" t="s">
        <v>3969</v>
      </c>
      <c r="U649" s="25" t="s">
        <v>128</v>
      </c>
      <c r="V649" s="23" t="s">
        <v>8</v>
      </c>
      <c r="W649" s="23" t="s">
        <v>1231</v>
      </c>
      <c r="X649" s="23" t="s">
        <v>1224</v>
      </c>
      <c r="Y649" s="23" t="s">
        <v>1344</v>
      </c>
      <c r="Z649" s="23" t="s">
        <v>113</v>
      </c>
      <c r="AA649" s="23" t="s">
        <v>107</v>
      </c>
      <c r="AB649" s="23" t="s">
        <v>113</v>
      </c>
      <c r="AC649" s="25" t="s">
        <v>113</v>
      </c>
      <c r="AD649" s="32">
        <v>750000000</v>
      </c>
      <c r="AE649" s="33">
        <f>VLOOKUP(J649,Library!A:B,2,0)</f>
        <v>5</v>
      </c>
      <c r="AF649" s="33">
        <f>VLOOKUP(J649,Library!A:G,7,0)</f>
        <v>3</v>
      </c>
      <c r="AG649" s="28" t="str">
        <f>VLOOKUP(V649,Library!W:X,2,0)</f>
        <v>N/A</v>
      </c>
      <c r="AH649" s="28">
        <f>VLOOKUP(W649,Library!Y:Z,2,0)</f>
        <v>5</v>
      </c>
      <c r="AI649" s="28">
        <f>VLOOKUP(X649,Library!AA:AB,2,0)</f>
        <v>4</v>
      </c>
      <c r="AJ649" s="33">
        <f>IF(MAX(AG649,AH649,AI649)=0,VLOOKUP(I649,Library!$J:$P,7,0),MAX(AG649,AH649,AI649))</f>
        <v>5</v>
      </c>
      <c r="AK649" s="33">
        <f t="shared" si="45"/>
        <v>5</v>
      </c>
      <c r="AL649" s="33">
        <f>VLOOKUP(AA649,Library!T:U,2,0)</f>
        <v>1</v>
      </c>
      <c r="AM649" s="34">
        <f t="shared" si="46"/>
        <v>4.3</v>
      </c>
      <c r="AN649" s="33">
        <f t="shared" si="47"/>
        <v>5</v>
      </c>
      <c r="AO649" s="28" t="s">
        <v>668</v>
      </c>
      <c r="AP649" s="25" t="s">
        <v>128</v>
      </c>
      <c r="AQ649" s="28" t="s">
        <v>3453</v>
      </c>
      <c r="AR649" s="28" t="s">
        <v>3454</v>
      </c>
      <c r="AS649" s="28" t="s">
        <v>1076</v>
      </c>
      <c r="AT649" s="23" t="s">
        <v>3969</v>
      </c>
      <c r="AU649" s="23" t="s">
        <v>130</v>
      </c>
      <c r="AV649" s="25" t="s">
        <v>128</v>
      </c>
      <c r="AW649" s="25" t="s">
        <v>109</v>
      </c>
      <c r="AX649" s="25" t="s">
        <v>128</v>
      </c>
      <c r="AY649" s="25" t="s">
        <v>128</v>
      </c>
      <c r="AZ649" s="25" t="s">
        <v>128</v>
      </c>
      <c r="BA649" s="25" t="s">
        <v>109</v>
      </c>
      <c r="BB649" s="25" t="s">
        <v>128</v>
      </c>
      <c r="BC649" s="25" t="s">
        <v>109</v>
      </c>
      <c r="BD649" s="25" t="s">
        <v>109</v>
      </c>
      <c r="BE649" s="25" t="s">
        <v>109</v>
      </c>
      <c r="BF649" s="25" t="s">
        <v>109</v>
      </c>
      <c r="BG649" s="25" t="s">
        <v>128</v>
      </c>
      <c r="BH649" s="25" t="s">
        <v>113</v>
      </c>
      <c r="BI649" s="23" t="s">
        <v>128</v>
      </c>
      <c r="BJ649" t="s">
        <v>1277</v>
      </c>
      <c r="BK649" s="23" t="s">
        <v>3709</v>
      </c>
      <c r="BL649" s="23"/>
    </row>
    <row r="650" spans="1:64" ht="15">
      <c r="A650" s="28">
        <v>969</v>
      </c>
      <c r="B650" s="23" t="s">
        <v>3710</v>
      </c>
      <c r="C650" s="28" t="s">
        <v>3796</v>
      </c>
      <c r="D650" s="23" t="s">
        <v>2113</v>
      </c>
      <c r="E650" s="42">
        <v>5</v>
      </c>
      <c r="F650" s="25" t="s">
        <v>109</v>
      </c>
      <c r="G650" s="25" t="s">
        <v>109</v>
      </c>
      <c r="H650" s="25" t="s">
        <v>128</v>
      </c>
      <c r="I650" s="29" t="s">
        <v>2541</v>
      </c>
      <c r="J650" s="43" t="s">
        <v>18</v>
      </c>
      <c r="K650" s="27" t="s">
        <v>25</v>
      </c>
      <c r="L650" s="29">
        <v>108.586</v>
      </c>
      <c r="M650" s="29">
        <v>108.79300000000001</v>
      </c>
      <c r="N650" s="29">
        <v>7.2836812713942214</v>
      </c>
      <c r="O650" s="30">
        <v>8</v>
      </c>
      <c r="P650" s="27" t="s">
        <v>126</v>
      </c>
      <c r="Q650" s="31">
        <v>2</v>
      </c>
      <c r="R650" s="25" t="s">
        <v>4445</v>
      </c>
      <c r="S650" s="25" t="s">
        <v>109</v>
      </c>
      <c r="T650" s="25" t="s">
        <v>3970</v>
      </c>
      <c r="U650" s="25" t="s">
        <v>128</v>
      </c>
      <c r="V650" s="23" t="s">
        <v>8</v>
      </c>
      <c r="W650" s="23" t="s">
        <v>1231</v>
      </c>
      <c r="X650" s="23" t="s">
        <v>1224</v>
      </c>
      <c r="Y650" s="23" t="s">
        <v>1344</v>
      </c>
      <c r="Z650" s="23" t="s">
        <v>113</v>
      </c>
      <c r="AA650" s="23" t="s">
        <v>107</v>
      </c>
      <c r="AB650" s="23" t="s">
        <v>113</v>
      </c>
      <c r="AC650" s="25" t="s">
        <v>113</v>
      </c>
      <c r="AD650" s="32">
        <v>1250000000</v>
      </c>
      <c r="AE650" s="33">
        <f>VLOOKUP(J650,Library!A:B,2,0)</f>
        <v>5</v>
      </c>
      <c r="AF650" s="33">
        <f>VLOOKUP(J650,Library!A:G,7,0)</f>
        <v>3</v>
      </c>
      <c r="AG650" s="28" t="str">
        <f>VLOOKUP(V650,Library!W:X,2,0)</f>
        <v>N/A</v>
      </c>
      <c r="AH650" s="28">
        <f>VLOOKUP(W650,Library!Y:Z,2,0)</f>
        <v>5</v>
      </c>
      <c r="AI650" s="28">
        <f>VLOOKUP(X650,Library!AA:AB,2,0)</f>
        <v>4</v>
      </c>
      <c r="AJ650" s="33">
        <f>IF(MAX(AG650,AH650,AI650)=0,VLOOKUP(I650,Library!$J:$P,7,0),MAX(AG650,AH650,AI650))</f>
        <v>5</v>
      </c>
      <c r="AK650" s="33">
        <f t="shared" si="45"/>
        <v>5</v>
      </c>
      <c r="AL650" s="33">
        <f>VLOOKUP(AA650,Library!T:U,2,0)</f>
        <v>1</v>
      </c>
      <c r="AM650" s="34">
        <f t="shared" si="46"/>
        <v>4.3</v>
      </c>
      <c r="AN650" s="33">
        <f t="shared" si="47"/>
        <v>5</v>
      </c>
      <c r="AO650" s="28" t="s">
        <v>578</v>
      </c>
      <c r="AP650" s="25" t="s">
        <v>128</v>
      </c>
      <c r="AQ650" s="28" t="s">
        <v>3453</v>
      </c>
      <c r="AR650" s="28" t="s">
        <v>3454</v>
      </c>
      <c r="AS650" s="28" t="s">
        <v>1076</v>
      </c>
      <c r="AT650" s="23" t="s">
        <v>3970</v>
      </c>
      <c r="AU650" s="23" t="s">
        <v>130</v>
      </c>
      <c r="AV650" s="25" t="s">
        <v>128</v>
      </c>
      <c r="AW650" s="25" t="s">
        <v>109</v>
      </c>
      <c r="AX650" s="25" t="s">
        <v>128</v>
      </c>
      <c r="AY650" s="25" t="s">
        <v>128</v>
      </c>
      <c r="AZ650" s="25" t="s">
        <v>128</v>
      </c>
      <c r="BA650" s="25" t="s">
        <v>109</v>
      </c>
      <c r="BB650" s="25" t="s">
        <v>128</v>
      </c>
      <c r="BC650" s="25" t="s">
        <v>109</v>
      </c>
      <c r="BD650" s="25" t="s">
        <v>109</v>
      </c>
      <c r="BE650" s="25" t="s">
        <v>109</v>
      </c>
      <c r="BF650" s="25" t="s">
        <v>109</v>
      </c>
      <c r="BG650" s="25" t="s">
        <v>128</v>
      </c>
      <c r="BH650" s="25" t="s">
        <v>113</v>
      </c>
      <c r="BI650" s="23" t="s">
        <v>128</v>
      </c>
      <c r="BJ650" t="s">
        <v>1277</v>
      </c>
      <c r="BK650" s="23" t="s">
        <v>3710</v>
      </c>
      <c r="BL650" s="23"/>
    </row>
    <row r="651" spans="1:64" ht="15">
      <c r="A651" s="28">
        <v>972</v>
      </c>
      <c r="B651" s="23" t="s">
        <v>3711</v>
      </c>
      <c r="C651" s="28" t="s">
        <v>3797</v>
      </c>
      <c r="D651" s="23" t="s">
        <v>3973</v>
      </c>
      <c r="E651" s="42" t="s">
        <v>113</v>
      </c>
      <c r="F651" s="25" t="s">
        <v>128</v>
      </c>
      <c r="G651" s="25" t="s">
        <v>128</v>
      </c>
      <c r="H651" s="25" t="s">
        <v>128</v>
      </c>
      <c r="I651" s="29" t="s">
        <v>3868</v>
      </c>
      <c r="J651" s="43" t="s">
        <v>15</v>
      </c>
      <c r="K651" s="27" t="s">
        <v>23</v>
      </c>
      <c r="L651" s="29">
        <v>76.138999999999996</v>
      </c>
      <c r="M651" s="29">
        <v>76.361999999999995</v>
      </c>
      <c r="N651" s="29">
        <v>70.516020463274529</v>
      </c>
      <c r="O651" s="30">
        <v>5</v>
      </c>
      <c r="P651" s="27" t="s">
        <v>106</v>
      </c>
      <c r="Q651" s="31">
        <v>2</v>
      </c>
      <c r="R651" s="25" t="s">
        <v>2767</v>
      </c>
      <c r="S651" s="25" t="s">
        <v>128</v>
      </c>
      <c r="T651" s="25" t="s">
        <v>4374</v>
      </c>
      <c r="U651" s="25" t="s">
        <v>128</v>
      </c>
      <c r="V651" s="23" t="s">
        <v>8</v>
      </c>
      <c r="W651" s="23" t="s">
        <v>8</v>
      </c>
      <c r="X651" s="23" t="s">
        <v>8</v>
      </c>
      <c r="Y651" s="23" t="s">
        <v>1301</v>
      </c>
      <c r="Z651" s="23" t="s">
        <v>1276</v>
      </c>
      <c r="AA651" s="23" t="s">
        <v>107</v>
      </c>
      <c r="AB651" s="23" t="s">
        <v>2767</v>
      </c>
      <c r="AC651" s="25">
        <v>0.48219178082191783</v>
      </c>
      <c r="AD651" s="32">
        <v>500000000</v>
      </c>
      <c r="AE651" s="33">
        <f>VLOOKUP(J651,Library!A:B,2,0)</f>
        <v>3</v>
      </c>
      <c r="AF651" s="33">
        <f>VLOOKUP(J651,Library!A:G,7,0)</f>
        <v>3</v>
      </c>
      <c r="AG651" s="28" t="str">
        <f>VLOOKUP(V651,Library!W:X,2,0)</f>
        <v>N/A</v>
      </c>
      <c r="AH651" s="28" t="str">
        <f>VLOOKUP(W651,Library!Y:Z,2,0)</f>
        <v>N/A</v>
      </c>
      <c r="AI651" s="28" t="str">
        <f>VLOOKUP(X651,Library!AA:AB,2,0)</f>
        <v>N/A</v>
      </c>
      <c r="AJ651" s="33">
        <f>IF(MAX(AG651,AH651,AI651)=0,VLOOKUP(I651,Library!$J:$P,7,0),MAX(AG651,AH651,AI651))</f>
        <v>7</v>
      </c>
      <c r="AK651" s="33">
        <f t="shared" si="45"/>
        <v>2</v>
      </c>
      <c r="AL651" s="33">
        <f>VLOOKUP(AA651,Library!T:U,2,0)</f>
        <v>1</v>
      </c>
      <c r="AM651" s="34">
        <f t="shared" si="46"/>
        <v>3.8</v>
      </c>
      <c r="AN651" s="33">
        <f t="shared" si="47"/>
        <v>5</v>
      </c>
      <c r="AO651" s="28" t="s">
        <v>136</v>
      </c>
      <c r="AP651" s="25" t="s">
        <v>128</v>
      </c>
      <c r="AQ651" s="28" t="s">
        <v>3971</v>
      </c>
      <c r="AR651" s="28" t="s">
        <v>3972</v>
      </c>
      <c r="AS651" s="28" t="s">
        <v>3973</v>
      </c>
      <c r="AT651" s="23" t="s">
        <v>113</v>
      </c>
      <c r="AU651" s="23" t="s">
        <v>114</v>
      </c>
      <c r="AV651" s="25" t="s">
        <v>128</v>
      </c>
      <c r="AW651" s="25" t="s">
        <v>128</v>
      </c>
      <c r="AX651" s="25" t="s">
        <v>128</v>
      </c>
      <c r="AY651" s="25" t="s">
        <v>128</v>
      </c>
      <c r="AZ651" s="25" t="s">
        <v>128</v>
      </c>
      <c r="BA651" s="25" t="s">
        <v>128</v>
      </c>
      <c r="BB651" s="25" t="s">
        <v>128</v>
      </c>
      <c r="BC651" s="25" t="s">
        <v>128</v>
      </c>
      <c r="BD651" s="25" t="s">
        <v>128</v>
      </c>
      <c r="BE651" s="25" t="s">
        <v>128</v>
      </c>
      <c r="BF651" s="25" t="s">
        <v>128</v>
      </c>
      <c r="BG651" s="25" t="s">
        <v>128</v>
      </c>
      <c r="BH651" s="25" t="s">
        <v>113</v>
      </c>
      <c r="BI651" s="23" t="s">
        <v>128</v>
      </c>
      <c r="BJ651" t="s">
        <v>1277</v>
      </c>
      <c r="BK651" s="23" t="s">
        <v>3711</v>
      </c>
      <c r="BL651" s="23"/>
    </row>
    <row r="652" spans="1:64" ht="15">
      <c r="A652" s="28">
        <v>974</v>
      </c>
      <c r="B652" s="23" t="s">
        <v>3712</v>
      </c>
      <c r="C652" s="28" t="s">
        <v>1682</v>
      </c>
      <c r="D652" s="23" t="s">
        <v>2336</v>
      </c>
      <c r="E652" s="42" t="s">
        <v>49</v>
      </c>
      <c r="F652" s="25" t="s">
        <v>109</v>
      </c>
      <c r="G652" s="25" t="s">
        <v>109</v>
      </c>
      <c r="H652" s="25" t="s">
        <v>128</v>
      </c>
      <c r="I652" s="29" t="s">
        <v>2493</v>
      </c>
      <c r="J652" s="43" t="s">
        <v>1376</v>
      </c>
      <c r="K652" s="27" t="s">
        <v>23</v>
      </c>
      <c r="L652" s="29">
        <v>23.952000000000002</v>
      </c>
      <c r="M652" s="29">
        <v>24.734000000000002</v>
      </c>
      <c r="N652" s="29">
        <v>65.163097421400721</v>
      </c>
      <c r="O652" s="30">
        <v>6</v>
      </c>
      <c r="P652" s="27" t="s">
        <v>106</v>
      </c>
      <c r="Q652" s="31">
        <v>2</v>
      </c>
      <c r="R652" s="25" t="s">
        <v>2979</v>
      </c>
      <c r="S652" s="25" t="s">
        <v>109</v>
      </c>
      <c r="T652" s="25" t="s">
        <v>2979</v>
      </c>
      <c r="U652" s="25" t="s">
        <v>128</v>
      </c>
      <c r="V652" s="23" t="s">
        <v>1191</v>
      </c>
      <c r="W652" s="23" t="s">
        <v>1251</v>
      </c>
      <c r="X652" s="23" t="s">
        <v>8</v>
      </c>
      <c r="Y652" s="23" t="s">
        <v>1301</v>
      </c>
      <c r="Z652" s="23" t="s">
        <v>1291</v>
      </c>
      <c r="AA652" s="23" t="s">
        <v>107</v>
      </c>
      <c r="AB652" s="23" t="s">
        <v>2872</v>
      </c>
      <c r="AC652" s="25">
        <v>-0.41369863013698632</v>
      </c>
      <c r="AD652" s="32">
        <v>415588000</v>
      </c>
      <c r="AE652" s="33">
        <f>VLOOKUP(J652,Library!A:B,2,0)</f>
        <v>3</v>
      </c>
      <c r="AF652" s="33">
        <f>VLOOKUP(J652,Library!A:G,7,0)</f>
        <v>3</v>
      </c>
      <c r="AG652" s="28" t="str">
        <f>VLOOKUP(V652,Library!W:X,2,0)</f>
        <v>N/A</v>
      </c>
      <c r="AH652" s="28" t="str">
        <f>VLOOKUP(W652,Library!Y:Z,2,0)</f>
        <v>N/A</v>
      </c>
      <c r="AI652" s="28" t="str">
        <f>VLOOKUP(X652,Library!AA:AB,2,0)</f>
        <v>N/A</v>
      </c>
      <c r="AJ652" s="33" t="e">
        <f>IF(MAX(AG652,AH652,AI652)=0,VLOOKUP(I652,Library!$J:$P,7,0),MAX(AG652,AH652,AI652))</f>
        <v>#N/A</v>
      </c>
      <c r="AK652" s="33" t="str">
        <f t="shared" si="45"/>
        <v/>
      </c>
      <c r="AL652" s="33">
        <f>VLOOKUP(AA652,Library!T:U,2,0)</f>
        <v>1</v>
      </c>
      <c r="AM652" s="34" t="e">
        <f t="shared" si="46"/>
        <v>#N/A</v>
      </c>
      <c r="AN652" s="33" t="e">
        <f t="shared" si="47"/>
        <v>#N/A</v>
      </c>
      <c r="AO652" s="28" t="s">
        <v>136</v>
      </c>
      <c r="AP652" s="25" t="s">
        <v>128</v>
      </c>
      <c r="AQ652" s="28" t="s">
        <v>3297</v>
      </c>
      <c r="AR652" s="28" t="s">
        <v>3298</v>
      </c>
      <c r="AS652" s="28" t="s">
        <v>2336</v>
      </c>
      <c r="AT652" s="23" t="s">
        <v>3304</v>
      </c>
      <c r="AU652" s="23" t="s">
        <v>35</v>
      </c>
      <c r="AV652" s="25" t="s">
        <v>109</v>
      </c>
      <c r="AW652" s="25" t="s">
        <v>128</v>
      </c>
      <c r="AX652" s="25" t="s">
        <v>128</v>
      </c>
      <c r="AY652" s="25" t="s">
        <v>128</v>
      </c>
      <c r="AZ652" s="25" t="s">
        <v>128</v>
      </c>
      <c r="BA652" s="25" t="s">
        <v>128</v>
      </c>
      <c r="BB652" s="25" t="s">
        <v>128</v>
      </c>
      <c r="BC652" s="25" t="s">
        <v>128</v>
      </c>
      <c r="BD652" s="25" t="s">
        <v>128</v>
      </c>
      <c r="BE652" s="25" t="s">
        <v>128</v>
      </c>
      <c r="BF652" s="25" t="s">
        <v>128</v>
      </c>
      <c r="BG652" s="25" t="s">
        <v>109</v>
      </c>
      <c r="BH652" s="25" t="s">
        <v>113</v>
      </c>
      <c r="BI652" s="23" t="s">
        <v>128</v>
      </c>
      <c r="BJ652" t="s">
        <v>1277</v>
      </c>
      <c r="BK652" s="23" t="s">
        <v>3712</v>
      </c>
      <c r="BL652" s="23"/>
    </row>
    <row r="653" spans="1:64" ht="15">
      <c r="A653" s="28">
        <v>976</v>
      </c>
      <c r="B653" s="23" t="s">
        <v>3713</v>
      </c>
      <c r="C653" s="28" t="s">
        <v>3798</v>
      </c>
      <c r="D653" s="23" t="s">
        <v>2334</v>
      </c>
      <c r="E653" s="42">
        <v>3</v>
      </c>
      <c r="F653" s="25" t="s">
        <v>109</v>
      </c>
      <c r="G653" s="25" t="s">
        <v>109</v>
      </c>
      <c r="H653" s="25" t="s">
        <v>128</v>
      </c>
      <c r="I653" s="29" t="s">
        <v>2488</v>
      </c>
      <c r="J653" s="43" t="s">
        <v>3635</v>
      </c>
      <c r="K653" s="27" t="s">
        <v>21</v>
      </c>
      <c r="L653" s="29">
        <v>98.45</v>
      </c>
      <c r="M653" s="29">
        <v>98.525999999999996</v>
      </c>
      <c r="N653" s="29">
        <v>4.7508828136781283</v>
      </c>
      <c r="O653" s="30">
        <v>4.625</v>
      </c>
      <c r="P653" s="27" t="s">
        <v>106</v>
      </c>
      <c r="Q653" s="31">
        <v>2</v>
      </c>
      <c r="R653" s="25" t="s">
        <v>3007</v>
      </c>
      <c r="S653" s="25" t="s">
        <v>109</v>
      </c>
      <c r="T653" s="25" t="s">
        <v>2823</v>
      </c>
      <c r="U653" s="25" t="s">
        <v>128</v>
      </c>
      <c r="V653" s="23" t="s">
        <v>1228</v>
      </c>
      <c r="W653" s="23" t="s">
        <v>1225</v>
      </c>
      <c r="X653" s="23" t="s">
        <v>1228</v>
      </c>
      <c r="Y653" s="23" t="s">
        <v>1301</v>
      </c>
      <c r="Z653" s="23" t="s">
        <v>113</v>
      </c>
      <c r="AA653" s="23" t="s">
        <v>107</v>
      </c>
      <c r="AB653" s="23" t="s">
        <v>3907</v>
      </c>
      <c r="AC653" s="25">
        <v>4.375342465753425</v>
      </c>
      <c r="AD653" s="32">
        <v>700000000</v>
      </c>
      <c r="AE653" s="33">
        <f>VLOOKUP(J653,Library!A:B,2,0)</f>
        <v>1</v>
      </c>
      <c r="AF653" s="33">
        <f>VLOOKUP(J653,Library!A:G,7,0)</f>
        <v>3</v>
      </c>
      <c r="AG653" s="28">
        <f>VLOOKUP(V653,Library!W:X,2,0)</f>
        <v>4</v>
      </c>
      <c r="AH653" s="28">
        <f>VLOOKUP(W653,Library!Y:Z,2,0)</f>
        <v>4</v>
      </c>
      <c r="AI653" s="28">
        <f>VLOOKUP(X653,Library!AA:AB,2,0)</f>
        <v>4</v>
      </c>
      <c r="AJ653" s="33">
        <f>IF(MAX(AG653,AH653,AI653)=0,VLOOKUP(I653,Library!$J:$P,7,0),MAX(AG653,AH653,AI653))</f>
        <v>4</v>
      </c>
      <c r="AK653" s="33">
        <f t="shared" si="45"/>
        <v>3</v>
      </c>
      <c r="AL653" s="33">
        <f>VLOOKUP(AA653,Library!T:U,2,0)</f>
        <v>1</v>
      </c>
      <c r="AM653" s="34">
        <f t="shared" si="46"/>
        <v>2.4500000000000002</v>
      </c>
      <c r="AN653" s="33">
        <f t="shared" si="47"/>
        <v>3</v>
      </c>
      <c r="AO653" s="28" t="s">
        <v>136</v>
      </c>
      <c r="AP653" s="25" t="s">
        <v>128</v>
      </c>
      <c r="AQ653" s="28" t="s">
        <v>3275</v>
      </c>
      <c r="AR653" s="28" t="s">
        <v>3276</v>
      </c>
      <c r="AS653" s="28" t="s">
        <v>2334</v>
      </c>
      <c r="AT653" s="23" t="s">
        <v>2823</v>
      </c>
      <c r="AU653" s="23" t="s">
        <v>35</v>
      </c>
      <c r="AV653" s="25" t="s">
        <v>128</v>
      </c>
      <c r="AW653" s="25" t="s">
        <v>128</v>
      </c>
      <c r="AX653" s="25" t="s">
        <v>128</v>
      </c>
      <c r="AY653" s="25" t="s">
        <v>128</v>
      </c>
      <c r="AZ653" s="25" t="s">
        <v>128</v>
      </c>
      <c r="BA653" s="25" t="s">
        <v>109</v>
      </c>
      <c r="BB653" s="25" t="s">
        <v>109</v>
      </c>
      <c r="BC653" s="25" t="s">
        <v>128</v>
      </c>
      <c r="BD653" s="25" t="s">
        <v>128</v>
      </c>
      <c r="BE653" s="25" t="s">
        <v>128</v>
      </c>
      <c r="BF653" s="25" t="s">
        <v>128</v>
      </c>
      <c r="BG653" s="25" t="s">
        <v>128</v>
      </c>
      <c r="BH653" s="25" t="s">
        <v>113</v>
      </c>
      <c r="BI653" s="23" t="s">
        <v>128</v>
      </c>
      <c r="BJ653" t="s">
        <v>1348</v>
      </c>
      <c r="BK653" s="23" t="s">
        <v>3713</v>
      </c>
      <c r="BL653" s="23"/>
    </row>
    <row r="654" spans="1:64" ht="15">
      <c r="A654" s="28">
        <v>977</v>
      </c>
      <c r="B654" s="23" t="s">
        <v>3714</v>
      </c>
      <c r="C654" s="28" t="s">
        <v>3798</v>
      </c>
      <c r="D654" s="23" t="s">
        <v>2334</v>
      </c>
      <c r="E654" s="42">
        <v>3</v>
      </c>
      <c r="F654" s="25" t="s">
        <v>109</v>
      </c>
      <c r="G654" s="25" t="s">
        <v>109</v>
      </c>
      <c r="H654" s="25" t="s">
        <v>128</v>
      </c>
      <c r="I654" s="29" t="s">
        <v>2488</v>
      </c>
      <c r="J654" s="43" t="s">
        <v>3635</v>
      </c>
      <c r="K654" s="27" t="s">
        <v>21</v>
      </c>
      <c r="L654" s="29">
        <v>98.45</v>
      </c>
      <c r="M654" s="29">
        <v>98.525999999999996</v>
      </c>
      <c r="N654" s="29">
        <v>4.7508828136781283</v>
      </c>
      <c r="O654" s="30">
        <v>4.625</v>
      </c>
      <c r="P654" s="27" t="s">
        <v>106</v>
      </c>
      <c r="Q654" s="31">
        <v>2</v>
      </c>
      <c r="R654" s="25" t="s">
        <v>3007</v>
      </c>
      <c r="S654" s="25" t="s">
        <v>109</v>
      </c>
      <c r="T654" s="25" t="s">
        <v>2823</v>
      </c>
      <c r="U654" s="25" t="s">
        <v>128</v>
      </c>
      <c r="V654" s="23" t="s">
        <v>1228</v>
      </c>
      <c r="W654" s="23" t="s">
        <v>1225</v>
      </c>
      <c r="X654" s="23" t="s">
        <v>1228</v>
      </c>
      <c r="Y654" s="23" t="s">
        <v>1301</v>
      </c>
      <c r="Z654" s="23" t="s">
        <v>113</v>
      </c>
      <c r="AA654" s="23" t="s">
        <v>107</v>
      </c>
      <c r="AB654" s="23" t="s">
        <v>3907</v>
      </c>
      <c r="AC654" s="25">
        <v>4.375342465753425</v>
      </c>
      <c r="AD654" s="32">
        <v>700000000</v>
      </c>
      <c r="AE654" s="33">
        <f>VLOOKUP(J654,Library!A:B,2,0)</f>
        <v>1</v>
      </c>
      <c r="AF654" s="33">
        <f>VLOOKUP(J654,Library!A:G,7,0)</f>
        <v>3</v>
      </c>
      <c r="AG654" s="28">
        <f>VLOOKUP(V654,Library!W:X,2,0)</f>
        <v>4</v>
      </c>
      <c r="AH654" s="28">
        <f>VLOOKUP(W654,Library!Y:Z,2,0)</f>
        <v>4</v>
      </c>
      <c r="AI654" s="28">
        <f>VLOOKUP(X654,Library!AA:AB,2,0)</f>
        <v>4</v>
      </c>
      <c r="AJ654" s="33">
        <f>IF(MAX(AG654,AH654,AI654)=0,VLOOKUP(I654,Library!$J:$P,7,0),MAX(AG654,AH654,AI654))</f>
        <v>4</v>
      </c>
      <c r="AK654" s="33">
        <f t="shared" si="45"/>
        <v>3</v>
      </c>
      <c r="AL654" s="33">
        <f>VLOOKUP(AA654,Library!T:U,2,0)</f>
        <v>1</v>
      </c>
      <c r="AM654" s="34">
        <f t="shared" si="46"/>
        <v>2.4500000000000002</v>
      </c>
      <c r="AN654" s="33">
        <f t="shared" si="47"/>
        <v>3</v>
      </c>
      <c r="AO654" s="28" t="s">
        <v>136</v>
      </c>
      <c r="AP654" s="25" t="s">
        <v>128</v>
      </c>
      <c r="AQ654" s="28" t="s">
        <v>3275</v>
      </c>
      <c r="AR654" s="28" t="s">
        <v>3276</v>
      </c>
      <c r="AS654" s="28" t="s">
        <v>2334</v>
      </c>
      <c r="AT654" s="23" t="s">
        <v>2823</v>
      </c>
      <c r="AU654" s="23" t="s">
        <v>35</v>
      </c>
      <c r="AV654" s="25" t="s">
        <v>128</v>
      </c>
      <c r="AW654" s="25" t="s">
        <v>128</v>
      </c>
      <c r="AX654" s="25" t="s">
        <v>128</v>
      </c>
      <c r="AY654" s="25" t="s">
        <v>128</v>
      </c>
      <c r="AZ654" s="25" t="s">
        <v>128</v>
      </c>
      <c r="BA654" s="25" t="s">
        <v>109</v>
      </c>
      <c r="BB654" s="25" t="s">
        <v>109</v>
      </c>
      <c r="BC654" s="25" t="s">
        <v>128</v>
      </c>
      <c r="BD654" s="25" t="s">
        <v>128</v>
      </c>
      <c r="BE654" s="25" t="s">
        <v>128</v>
      </c>
      <c r="BF654" s="25" t="s">
        <v>128</v>
      </c>
      <c r="BG654" s="25" t="s">
        <v>128</v>
      </c>
      <c r="BH654" s="25" t="s">
        <v>113</v>
      </c>
      <c r="BI654" s="23" t="s">
        <v>128</v>
      </c>
      <c r="BJ654" t="s">
        <v>1348</v>
      </c>
      <c r="BK654" s="23" t="s">
        <v>3714</v>
      </c>
      <c r="BL654" s="23"/>
    </row>
    <row r="655" spans="1:64" ht="15">
      <c r="A655" s="28">
        <v>981</v>
      </c>
      <c r="B655" s="23" t="s">
        <v>3715</v>
      </c>
      <c r="C655" s="28" t="s">
        <v>3799</v>
      </c>
      <c r="D655" s="23" t="s">
        <v>2153</v>
      </c>
      <c r="E655" s="42" t="s">
        <v>113</v>
      </c>
      <c r="F655" s="25" t="s">
        <v>109</v>
      </c>
      <c r="G655" s="25" t="s">
        <v>109</v>
      </c>
      <c r="H655" s="25" t="s">
        <v>128</v>
      </c>
      <c r="I655" s="29" t="s">
        <v>2105</v>
      </c>
      <c r="J655" s="43" t="s">
        <v>3637</v>
      </c>
      <c r="K655" s="27" t="s">
        <v>23</v>
      </c>
      <c r="L655" s="29">
        <v>100.062</v>
      </c>
      <c r="M655" s="29">
        <v>100.16</v>
      </c>
      <c r="N655" s="29">
        <v>5.0675532024691794</v>
      </c>
      <c r="O655" s="30">
        <v>5.5</v>
      </c>
      <c r="P655" s="27" t="s">
        <v>106</v>
      </c>
      <c r="Q655" s="31">
        <v>2</v>
      </c>
      <c r="R655" s="25" t="s">
        <v>3532</v>
      </c>
      <c r="S655" s="25" t="s">
        <v>109</v>
      </c>
      <c r="T655" s="25" t="s">
        <v>2979</v>
      </c>
      <c r="U655" s="25" t="s">
        <v>128</v>
      </c>
      <c r="V655" s="23" t="s">
        <v>8</v>
      </c>
      <c r="W655" s="23" t="s">
        <v>8</v>
      </c>
      <c r="X655" s="23" t="s">
        <v>8</v>
      </c>
      <c r="Y655" s="23" t="s">
        <v>1301</v>
      </c>
      <c r="Z655" s="23" t="s">
        <v>1276</v>
      </c>
      <c r="AA655" s="23" t="s">
        <v>107</v>
      </c>
      <c r="AB655" s="23" t="s">
        <v>3532</v>
      </c>
      <c r="AC655" s="25">
        <v>0.40273972602739727</v>
      </c>
      <c r="AD655" s="32">
        <v>400000000</v>
      </c>
      <c r="AE655" s="33">
        <f>VLOOKUP(J655,Library!A:B,2,0)</f>
        <v>3</v>
      </c>
      <c r="AF655" s="33">
        <f>VLOOKUP(J655,Library!A:G,7,0)</f>
        <v>3</v>
      </c>
      <c r="AG655" s="28" t="str">
        <f>VLOOKUP(V655,Library!W:X,2,0)</f>
        <v>N/A</v>
      </c>
      <c r="AH655" s="28" t="str">
        <f>VLOOKUP(W655,Library!Y:Z,2,0)</f>
        <v>N/A</v>
      </c>
      <c r="AI655" s="28" t="str">
        <f>VLOOKUP(X655,Library!AA:AB,2,0)</f>
        <v>N/A</v>
      </c>
      <c r="AJ655" s="33">
        <f>IF(MAX(AG655,AH655,AI655)=0,VLOOKUP(I655,Library!$J:$P,7,0),MAX(AG655,AH655,AI655))</f>
        <v>7</v>
      </c>
      <c r="AK655" s="33">
        <f t="shared" si="45"/>
        <v>2</v>
      </c>
      <c r="AL655" s="33">
        <f>VLOOKUP(AA655,Library!T:U,2,0)</f>
        <v>1</v>
      </c>
      <c r="AM655" s="34">
        <f t="shared" si="46"/>
        <v>3.8</v>
      </c>
      <c r="AN655" s="33">
        <f t="shared" si="47"/>
        <v>5</v>
      </c>
      <c r="AO655" s="28" t="s">
        <v>173</v>
      </c>
      <c r="AP655" s="25" t="s">
        <v>128</v>
      </c>
      <c r="AQ655" s="28" t="s">
        <v>3520</v>
      </c>
      <c r="AR655" s="28" t="s">
        <v>3521</v>
      </c>
      <c r="AS655" s="28" t="s">
        <v>2153</v>
      </c>
      <c r="AT655" s="23" t="s">
        <v>3976</v>
      </c>
      <c r="AU655" s="23" t="s">
        <v>35</v>
      </c>
      <c r="AV655" s="25" t="s">
        <v>128</v>
      </c>
      <c r="AW655" s="25" t="s">
        <v>128</v>
      </c>
      <c r="AX655" s="25" t="s">
        <v>128</v>
      </c>
      <c r="AY655" s="25" t="s">
        <v>128</v>
      </c>
      <c r="AZ655" s="25" t="s">
        <v>128</v>
      </c>
      <c r="BA655" s="25" t="s">
        <v>109</v>
      </c>
      <c r="BB655" s="25" t="s">
        <v>109</v>
      </c>
      <c r="BC655" s="25" t="s">
        <v>128</v>
      </c>
      <c r="BD655" s="25" t="s">
        <v>128</v>
      </c>
      <c r="BE655" s="25" t="s">
        <v>128</v>
      </c>
      <c r="BF655" s="25" t="s">
        <v>128</v>
      </c>
      <c r="BG655" s="25" t="s">
        <v>128</v>
      </c>
      <c r="BH655" s="25" t="s">
        <v>113</v>
      </c>
      <c r="BI655" s="23" t="s">
        <v>128</v>
      </c>
      <c r="BJ655" t="s">
        <v>1277</v>
      </c>
      <c r="BK655" s="23" t="s">
        <v>3715</v>
      </c>
      <c r="BL655" s="23"/>
    </row>
    <row r="656" spans="1:64" ht="15">
      <c r="A656" s="28">
        <v>982</v>
      </c>
      <c r="B656" s="23" t="s">
        <v>3716</v>
      </c>
      <c r="C656" s="28" t="s">
        <v>3800</v>
      </c>
      <c r="D656" s="23" t="s">
        <v>1975</v>
      </c>
      <c r="E656" s="42" t="s">
        <v>113</v>
      </c>
      <c r="F656" s="25" t="s">
        <v>128</v>
      </c>
      <c r="G656" s="25" t="s">
        <v>109</v>
      </c>
      <c r="H656" s="25" t="s">
        <v>128</v>
      </c>
      <c r="I656" s="29" t="s">
        <v>1940</v>
      </c>
      <c r="J656" s="43" t="s">
        <v>1376</v>
      </c>
      <c r="K656" s="27" t="s">
        <v>21</v>
      </c>
      <c r="L656" s="29">
        <v>2.7480000000000002</v>
      </c>
      <c r="M656" s="29">
        <v>7.2450000000000001</v>
      </c>
      <c r="N656" s="29" t="s">
        <v>113</v>
      </c>
      <c r="O656" s="30">
        <v>6</v>
      </c>
      <c r="P656" s="27" t="s">
        <v>1901</v>
      </c>
      <c r="Q656" s="31">
        <v>1</v>
      </c>
      <c r="R656" s="25" t="s">
        <v>3599</v>
      </c>
      <c r="S656" s="25" t="s">
        <v>128</v>
      </c>
      <c r="T656" s="25" t="s">
        <v>4374</v>
      </c>
      <c r="U656" s="25" t="s">
        <v>128</v>
      </c>
      <c r="V656" s="23" t="s">
        <v>8</v>
      </c>
      <c r="W656" s="23" t="s">
        <v>8</v>
      </c>
      <c r="X656" s="23" t="s">
        <v>8</v>
      </c>
      <c r="Y656" s="23" t="s">
        <v>1301</v>
      </c>
      <c r="Z656" s="23" t="s">
        <v>1291</v>
      </c>
      <c r="AA656" s="23" t="s">
        <v>107</v>
      </c>
      <c r="AB656" s="23" t="s">
        <v>3908</v>
      </c>
      <c r="AC656" s="25">
        <v>3.3863013698630136</v>
      </c>
      <c r="AD656" s="32">
        <v>500000000</v>
      </c>
      <c r="AE656" s="33">
        <f>VLOOKUP(J656,Library!A:B,2,0)</f>
        <v>3</v>
      </c>
      <c r="AF656" s="33">
        <f>VLOOKUP(J656,Library!A:G,7,0)</f>
        <v>3</v>
      </c>
      <c r="AG656" s="28" t="str">
        <f>VLOOKUP(V656,Library!W:X,2,0)</f>
        <v>N/A</v>
      </c>
      <c r="AH656" s="28" t="str">
        <f>VLOOKUP(W656,Library!Y:Z,2,0)</f>
        <v>N/A</v>
      </c>
      <c r="AI656" s="28" t="str">
        <f>VLOOKUP(X656,Library!AA:AB,2,0)</f>
        <v>N/A</v>
      </c>
      <c r="AJ656" s="33">
        <f>IF(MAX(AG656,AH656,AI656)=0,VLOOKUP(I656,Library!$J:$P,7,0),MAX(AG656,AH656,AI656))</f>
        <v>7</v>
      </c>
      <c r="AK656" s="33">
        <f t="shared" si="45"/>
        <v>3</v>
      </c>
      <c r="AL656" s="33">
        <f>VLOOKUP(AA656,Library!T:U,2,0)</f>
        <v>1</v>
      </c>
      <c r="AM656" s="34">
        <f t="shared" si="46"/>
        <v>3.8999999999999995</v>
      </c>
      <c r="AN656" s="33">
        <f t="shared" si="47"/>
        <v>5</v>
      </c>
      <c r="AO656" s="28" t="s">
        <v>173</v>
      </c>
      <c r="AP656" s="25" t="s">
        <v>128</v>
      </c>
      <c r="AQ656" s="28" t="s">
        <v>110</v>
      </c>
      <c r="AR656" s="28" t="s">
        <v>1974</v>
      </c>
      <c r="AS656" s="28" t="s">
        <v>1975</v>
      </c>
      <c r="AT656" s="23" t="s">
        <v>113</v>
      </c>
      <c r="AU656" s="23" t="s">
        <v>1318</v>
      </c>
      <c r="AV656" s="25" t="s">
        <v>128</v>
      </c>
      <c r="AW656" s="25" t="s">
        <v>128</v>
      </c>
      <c r="AX656" s="25" t="s">
        <v>128</v>
      </c>
      <c r="AY656" s="25" t="s">
        <v>128</v>
      </c>
      <c r="AZ656" s="25" t="s">
        <v>128</v>
      </c>
      <c r="BA656" s="25" t="s">
        <v>128</v>
      </c>
      <c r="BB656" s="25" t="s">
        <v>128</v>
      </c>
      <c r="BC656" s="25" t="s">
        <v>128</v>
      </c>
      <c r="BD656" s="25" t="s">
        <v>128</v>
      </c>
      <c r="BE656" s="25" t="s">
        <v>128</v>
      </c>
      <c r="BF656" s="25" t="s">
        <v>128</v>
      </c>
      <c r="BG656" s="25" t="s">
        <v>109</v>
      </c>
      <c r="BH656" s="25" t="s">
        <v>113</v>
      </c>
      <c r="BI656" s="23" t="s">
        <v>128</v>
      </c>
      <c r="BJ656" t="s">
        <v>1277</v>
      </c>
      <c r="BK656" s="23" t="s">
        <v>3716</v>
      </c>
      <c r="BL656" s="23"/>
    </row>
    <row r="657" spans="1:64" ht="15">
      <c r="A657" s="28">
        <v>984</v>
      </c>
      <c r="B657" s="23" t="s">
        <v>3717</v>
      </c>
      <c r="C657" s="28" t="s">
        <v>3801</v>
      </c>
      <c r="D657" s="23" t="s">
        <v>138</v>
      </c>
      <c r="E657" s="42">
        <v>3</v>
      </c>
      <c r="F657" s="25" t="s">
        <v>128</v>
      </c>
      <c r="G657" s="25" t="s">
        <v>128</v>
      </c>
      <c r="H657" s="25" t="s">
        <v>128</v>
      </c>
      <c r="I657" s="29" t="s">
        <v>146</v>
      </c>
      <c r="J657" s="43" t="s">
        <v>10</v>
      </c>
      <c r="K657" s="27" t="s">
        <v>21</v>
      </c>
      <c r="L657" s="29">
        <v>101.21899999999999</v>
      </c>
      <c r="M657" s="29">
        <v>101.294</v>
      </c>
      <c r="N657" s="29">
        <v>3.7234643974370472</v>
      </c>
      <c r="O657" s="30">
        <v>4.25</v>
      </c>
      <c r="P657" s="27" t="s">
        <v>106</v>
      </c>
      <c r="Q657" s="31">
        <v>2</v>
      </c>
      <c r="R657" s="25" t="s">
        <v>4460</v>
      </c>
      <c r="S657" s="25" t="s">
        <v>128</v>
      </c>
      <c r="T657" s="25" t="s">
        <v>4374</v>
      </c>
      <c r="U657" s="25" t="s">
        <v>128</v>
      </c>
      <c r="V657" s="23" t="s">
        <v>1209</v>
      </c>
      <c r="W657" s="23" t="s">
        <v>1210</v>
      </c>
      <c r="X657" s="23" t="s">
        <v>8</v>
      </c>
      <c r="Y657" s="23" t="s">
        <v>1301</v>
      </c>
      <c r="Z657" s="23" t="s">
        <v>1276</v>
      </c>
      <c r="AA657" s="23" t="s">
        <v>107</v>
      </c>
      <c r="AB657" s="23" t="s">
        <v>3909</v>
      </c>
      <c r="AC657" s="25">
        <v>2.6109589041095891</v>
      </c>
      <c r="AD657" s="32">
        <v>750000000</v>
      </c>
      <c r="AE657" s="33">
        <f>VLOOKUP(J657,Library!A:B,2,0)</f>
        <v>1</v>
      </c>
      <c r="AF657" s="33">
        <f>VLOOKUP(J657,Library!A:G,7,0)</f>
        <v>3</v>
      </c>
      <c r="AG657" s="28">
        <f>VLOOKUP(V657,Library!W:X,2,0)</f>
        <v>3</v>
      </c>
      <c r="AH657" s="28">
        <f>VLOOKUP(W657,Library!Y:Z,2,0)</f>
        <v>3</v>
      </c>
      <c r="AI657" s="28" t="str">
        <f>VLOOKUP(X657,Library!AA:AB,2,0)</f>
        <v>N/A</v>
      </c>
      <c r="AJ657" s="33">
        <f>IF(MAX(AG657,AH657,AI657)=0,VLOOKUP(I657,Library!$J:$P,7,0),MAX(AG657,AH657,AI657))</f>
        <v>3</v>
      </c>
      <c r="AK657" s="33">
        <f t="shared" si="45"/>
        <v>3</v>
      </c>
      <c r="AL657" s="33">
        <f>VLOOKUP(AA657,Library!T:U,2,0)</f>
        <v>1</v>
      </c>
      <c r="AM657" s="34">
        <f t="shared" si="46"/>
        <v>2.2000000000000002</v>
      </c>
      <c r="AN657" s="33">
        <f t="shared" si="47"/>
        <v>3</v>
      </c>
      <c r="AO657" s="28" t="s">
        <v>136</v>
      </c>
      <c r="AP657" s="25" t="s">
        <v>128</v>
      </c>
      <c r="AQ657" s="28" t="s">
        <v>110</v>
      </c>
      <c r="AR657" s="28" t="s">
        <v>137</v>
      </c>
      <c r="AS657" s="28" t="s">
        <v>138</v>
      </c>
      <c r="AT657" s="23" t="s">
        <v>113</v>
      </c>
      <c r="AU657" s="23" t="s">
        <v>114</v>
      </c>
      <c r="AV657" s="25" t="s">
        <v>128</v>
      </c>
      <c r="AW657" s="25" t="s">
        <v>128</v>
      </c>
      <c r="AX657" s="25" t="s">
        <v>128</v>
      </c>
      <c r="AY657" s="25" t="s">
        <v>128</v>
      </c>
      <c r="AZ657" s="25" t="s">
        <v>128</v>
      </c>
      <c r="BA657" s="25" t="s">
        <v>128</v>
      </c>
      <c r="BB657" s="25" t="s">
        <v>128</v>
      </c>
      <c r="BC657" s="25" t="s">
        <v>128</v>
      </c>
      <c r="BD657" s="25" t="s">
        <v>128</v>
      </c>
      <c r="BE657" s="25" t="s">
        <v>128</v>
      </c>
      <c r="BF657" s="25" t="s">
        <v>128</v>
      </c>
      <c r="BG657" s="25" t="s">
        <v>128</v>
      </c>
      <c r="BH657" s="25" t="s">
        <v>113</v>
      </c>
      <c r="BI657" s="23" t="s">
        <v>128</v>
      </c>
      <c r="BJ657" t="s">
        <v>1321</v>
      </c>
      <c r="BK657" s="23" t="s">
        <v>3717</v>
      </c>
      <c r="BL657" s="23"/>
    </row>
    <row r="658" spans="1:64" ht="15">
      <c r="A658" s="28">
        <v>985</v>
      </c>
      <c r="B658" s="23" t="s">
        <v>3718</v>
      </c>
      <c r="C658" s="28" t="s">
        <v>3802</v>
      </c>
      <c r="D658" s="23" t="s">
        <v>138</v>
      </c>
      <c r="E658" s="42">
        <v>3</v>
      </c>
      <c r="F658" s="25" t="s">
        <v>109</v>
      </c>
      <c r="G658" s="25" t="s">
        <v>128</v>
      </c>
      <c r="H658" s="25" t="s">
        <v>128</v>
      </c>
      <c r="I658" s="29" t="s">
        <v>146</v>
      </c>
      <c r="J658" s="43" t="s">
        <v>3635</v>
      </c>
      <c r="K658" s="27" t="s">
        <v>21</v>
      </c>
      <c r="L658" s="29">
        <v>92.938999999999993</v>
      </c>
      <c r="M658" s="29">
        <v>93.010999999999996</v>
      </c>
      <c r="N658" s="29">
        <v>3.8703716375248085</v>
      </c>
      <c r="O658" s="30">
        <v>2.2999999999999998</v>
      </c>
      <c r="P658" s="27" t="s">
        <v>106</v>
      </c>
      <c r="Q658" s="31">
        <v>2</v>
      </c>
      <c r="R658" s="25" t="s">
        <v>2788</v>
      </c>
      <c r="S658" s="25" t="s">
        <v>109</v>
      </c>
      <c r="T658" s="25" t="s">
        <v>3977</v>
      </c>
      <c r="U658" s="25" t="s">
        <v>128</v>
      </c>
      <c r="V658" s="23" t="s">
        <v>1209</v>
      </c>
      <c r="W658" s="23" t="s">
        <v>1210</v>
      </c>
      <c r="X658" s="23" t="s">
        <v>8</v>
      </c>
      <c r="Y658" s="23" t="s">
        <v>1301</v>
      </c>
      <c r="Z658" s="23" t="s">
        <v>1276</v>
      </c>
      <c r="AA658" s="23" t="s">
        <v>107</v>
      </c>
      <c r="AB658" s="23" t="s">
        <v>3910</v>
      </c>
      <c r="AC658" s="25">
        <v>4.934246575342466</v>
      </c>
      <c r="AD658" s="32">
        <v>1200000000</v>
      </c>
      <c r="AE658" s="33">
        <f>VLOOKUP(J658,Library!A:B,2,0)</f>
        <v>1</v>
      </c>
      <c r="AF658" s="33">
        <f>VLOOKUP(J658,Library!A:G,7,0)</f>
        <v>3</v>
      </c>
      <c r="AG658" s="28">
        <f>VLOOKUP(V658,Library!W:X,2,0)</f>
        <v>3</v>
      </c>
      <c r="AH658" s="28">
        <f>VLOOKUP(W658,Library!Y:Z,2,0)</f>
        <v>3</v>
      </c>
      <c r="AI658" s="28" t="str">
        <f>VLOOKUP(X658,Library!AA:AB,2,0)</f>
        <v>N/A</v>
      </c>
      <c r="AJ658" s="33">
        <f>IF(MAX(AG658,AH658,AI658)=0,VLOOKUP(I658,Library!$J:$P,7,0),MAX(AG658,AH658,AI658))</f>
        <v>3</v>
      </c>
      <c r="AK658" s="33">
        <f t="shared" si="45"/>
        <v>3</v>
      </c>
      <c r="AL658" s="33">
        <f>VLOOKUP(AA658,Library!T:U,2,0)</f>
        <v>1</v>
      </c>
      <c r="AM658" s="34">
        <f t="shared" si="46"/>
        <v>2.2000000000000002</v>
      </c>
      <c r="AN658" s="33">
        <f t="shared" si="47"/>
        <v>3</v>
      </c>
      <c r="AO658" s="28" t="s">
        <v>127</v>
      </c>
      <c r="AP658" s="25" t="s">
        <v>128</v>
      </c>
      <c r="AQ658" s="28" t="s">
        <v>110</v>
      </c>
      <c r="AR658" s="28" t="s">
        <v>137</v>
      </c>
      <c r="AS658" s="28" t="s">
        <v>138</v>
      </c>
      <c r="AT658" s="23" t="s">
        <v>3977</v>
      </c>
      <c r="AU658" s="23" t="s">
        <v>35</v>
      </c>
      <c r="AV658" s="25" t="s">
        <v>128</v>
      </c>
      <c r="AW658" s="25" t="s">
        <v>128</v>
      </c>
      <c r="AX658" s="25" t="s">
        <v>128</v>
      </c>
      <c r="AY658" s="25" t="s">
        <v>128</v>
      </c>
      <c r="AZ658" s="25" t="s">
        <v>128</v>
      </c>
      <c r="BA658" s="25" t="s">
        <v>128</v>
      </c>
      <c r="BB658" s="25" t="s">
        <v>128</v>
      </c>
      <c r="BC658" s="25" t="s">
        <v>128</v>
      </c>
      <c r="BD658" s="25" t="s">
        <v>128</v>
      </c>
      <c r="BE658" s="25" t="s">
        <v>128</v>
      </c>
      <c r="BF658" s="25" t="s">
        <v>128</v>
      </c>
      <c r="BG658" s="25" t="s">
        <v>128</v>
      </c>
      <c r="BH658" s="25" t="s">
        <v>113</v>
      </c>
      <c r="BI658" s="23" t="s">
        <v>128</v>
      </c>
      <c r="BJ658" t="s">
        <v>1321</v>
      </c>
      <c r="BK658" s="23" t="s">
        <v>3718</v>
      </c>
      <c r="BL658" s="23"/>
    </row>
    <row r="659" spans="1:64" ht="15">
      <c r="A659" s="28">
        <v>986</v>
      </c>
      <c r="B659" s="23" t="s">
        <v>3719</v>
      </c>
      <c r="C659" s="28" t="s">
        <v>3803</v>
      </c>
      <c r="D659" s="23" t="s">
        <v>138</v>
      </c>
      <c r="E659" s="42">
        <v>3</v>
      </c>
      <c r="F659" s="25" t="s">
        <v>109</v>
      </c>
      <c r="G659" s="25" t="s">
        <v>128</v>
      </c>
      <c r="H659" s="25" t="s">
        <v>128</v>
      </c>
      <c r="I659" s="29" t="s">
        <v>146</v>
      </c>
      <c r="J659" s="43" t="s">
        <v>3635</v>
      </c>
      <c r="K659" s="27" t="s">
        <v>21</v>
      </c>
      <c r="L659" s="29">
        <v>73.200999999999993</v>
      </c>
      <c r="M659" s="29">
        <v>73.34</v>
      </c>
      <c r="N659" s="29">
        <v>4.9784006825607108</v>
      </c>
      <c r="O659" s="30">
        <v>3.1</v>
      </c>
      <c r="P659" s="27" t="s">
        <v>106</v>
      </c>
      <c r="Q659" s="31">
        <v>2</v>
      </c>
      <c r="R659" s="25" t="s">
        <v>2788</v>
      </c>
      <c r="S659" s="25" t="s">
        <v>109</v>
      </c>
      <c r="T659" s="25" t="s">
        <v>3978</v>
      </c>
      <c r="U659" s="25" t="s">
        <v>128</v>
      </c>
      <c r="V659" s="23" t="s">
        <v>1209</v>
      </c>
      <c r="W659" s="23" t="s">
        <v>1210</v>
      </c>
      <c r="X659" s="23" t="s">
        <v>8</v>
      </c>
      <c r="Y659" s="23" t="s">
        <v>1301</v>
      </c>
      <c r="Z659" s="23" t="s">
        <v>1276</v>
      </c>
      <c r="AA659" s="23" t="s">
        <v>107</v>
      </c>
      <c r="AB659" s="23" t="s">
        <v>3911</v>
      </c>
      <c r="AC659" s="25">
        <v>24.947945205479453</v>
      </c>
      <c r="AD659" s="32">
        <v>650000000</v>
      </c>
      <c r="AE659" s="33">
        <f>VLOOKUP(J659,Library!A:B,2,0)</f>
        <v>1</v>
      </c>
      <c r="AF659" s="33">
        <f>VLOOKUP(J659,Library!A:G,7,0)</f>
        <v>3</v>
      </c>
      <c r="AG659" s="28">
        <f>VLOOKUP(V659,Library!W:X,2,0)</f>
        <v>3</v>
      </c>
      <c r="AH659" s="28">
        <f>VLOOKUP(W659,Library!Y:Z,2,0)</f>
        <v>3</v>
      </c>
      <c r="AI659" s="28" t="str">
        <f>VLOOKUP(X659,Library!AA:AB,2,0)</f>
        <v>N/A</v>
      </c>
      <c r="AJ659" s="33">
        <f>IF(MAX(AG659,AH659,AI659)=0,VLOOKUP(I659,Library!$J:$P,7,0),MAX(AG659,AH659,AI659))</f>
        <v>3</v>
      </c>
      <c r="AK659" s="33">
        <f t="shared" si="45"/>
        <v>5</v>
      </c>
      <c r="AL659" s="33">
        <f>VLOOKUP(AA659,Library!T:U,2,0)</f>
        <v>1</v>
      </c>
      <c r="AM659" s="34">
        <f t="shared" si="46"/>
        <v>2.4</v>
      </c>
      <c r="AN659" s="33">
        <f t="shared" si="47"/>
        <v>3</v>
      </c>
      <c r="AO659" s="28" t="s">
        <v>127</v>
      </c>
      <c r="AP659" s="25" t="s">
        <v>128</v>
      </c>
      <c r="AQ659" s="28" t="s">
        <v>110</v>
      </c>
      <c r="AR659" s="28" t="s">
        <v>137</v>
      </c>
      <c r="AS659" s="28" t="s">
        <v>138</v>
      </c>
      <c r="AT659" s="23" t="s">
        <v>3978</v>
      </c>
      <c r="AU659" s="23" t="s">
        <v>35</v>
      </c>
      <c r="AV659" s="25" t="s">
        <v>128</v>
      </c>
      <c r="AW659" s="25" t="s">
        <v>128</v>
      </c>
      <c r="AX659" s="25" t="s">
        <v>128</v>
      </c>
      <c r="AY659" s="25" t="s">
        <v>128</v>
      </c>
      <c r="AZ659" s="25" t="s">
        <v>128</v>
      </c>
      <c r="BA659" s="25" t="s">
        <v>128</v>
      </c>
      <c r="BB659" s="25" t="s">
        <v>128</v>
      </c>
      <c r="BC659" s="25" t="s">
        <v>128</v>
      </c>
      <c r="BD659" s="25" t="s">
        <v>128</v>
      </c>
      <c r="BE659" s="25" t="s">
        <v>128</v>
      </c>
      <c r="BF659" s="25" t="s">
        <v>128</v>
      </c>
      <c r="BG659" s="25" t="s">
        <v>128</v>
      </c>
      <c r="BH659" s="25" t="s">
        <v>113</v>
      </c>
      <c r="BI659" s="23" t="s">
        <v>128</v>
      </c>
      <c r="BJ659" t="s">
        <v>1321</v>
      </c>
      <c r="BK659" s="23" t="s">
        <v>3719</v>
      </c>
      <c r="BL659" s="23"/>
    </row>
    <row r="660" spans="1:64" ht="15">
      <c r="A660" s="28">
        <v>990</v>
      </c>
      <c r="B660" s="23" t="s">
        <v>3720</v>
      </c>
      <c r="C660" s="28" t="s">
        <v>3804</v>
      </c>
      <c r="D660" s="23" t="s">
        <v>2340</v>
      </c>
      <c r="E660" s="42">
        <v>4</v>
      </c>
      <c r="F660" s="25" t="s">
        <v>109</v>
      </c>
      <c r="G660" s="25" t="s">
        <v>128</v>
      </c>
      <c r="H660" s="25" t="s">
        <v>128</v>
      </c>
      <c r="I660" s="29" t="s">
        <v>2499</v>
      </c>
      <c r="J660" s="43" t="s">
        <v>3637</v>
      </c>
      <c r="K660" s="27" t="s">
        <v>24</v>
      </c>
      <c r="L660" s="29">
        <v>96.052000000000007</v>
      </c>
      <c r="M660" s="29">
        <v>96.227000000000004</v>
      </c>
      <c r="N660" s="29">
        <v>6.076043995903964</v>
      </c>
      <c r="O660" s="30">
        <v>5.25</v>
      </c>
      <c r="P660" s="27" t="s">
        <v>106</v>
      </c>
      <c r="Q660" s="31">
        <v>2</v>
      </c>
      <c r="R660" s="25" t="s">
        <v>2869</v>
      </c>
      <c r="S660" s="25" t="s">
        <v>109</v>
      </c>
      <c r="T660" s="25" t="s">
        <v>3979</v>
      </c>
      <c r="U660" s="25" t="s">
        <v>128</v>
      </c>
      <c r="V660" s="23" t="s">
        <v>1230</v>
      </c>
      <c r="W660" s="23" t="s">
        <v>8</v>
      </c>
      <c r="X660" s="23" t="s">
        <v>8</v>
      </c>
      <c r="Y660" s="23" t="s">
        <v>1301</v>
      </c>
      <c r="Z660" s="23" t="s">
        <v>113</v>
      </c>
      <c r="AA660" s="23" t="s">
        <v>107</v>
      </c>
      <c r="AB660" s="23" t="s">
        <v>3912</v>
      </c>
      <c r="AC660" s="25">
        <v>5.4246575342465757</v>
      </c>
      <c r="AD660" s="32">
        <v>1500000000</v>
      </c>
      <c r="AE660" s="33">
        <f>VLOOKUP(J660,Library!A:B,2,0)</f>
        <v>3</v>
      </c>
      <c r="AF660" s="33">
        <f>VLOOKUP(J660,Library!A:G,7,0)</f>
        <v>3</v>
      </c>
      <c r="AG660" s="28">
        <f>VLOOKUP(V660,Library!W:X,2,0)</f>
        <v>5</v>
      </c>
      <c r="AH660" s="28" t="str">
        <f>VLOOKUP(W660,Library!Y:Z,2,0)</f>
        <v>N/A</v>
      </c>
      <c r="AI660" s="28" t="str">
        <f>VLOOKUP(X660,Library!AA:AB,2,0)</f>
        <v>N/A</v>
      </c>
      <c r="AJ660" s="33">
        <f>IF(MAX(AG660,AH660,AI660)=0,VLOOKUP(I660,Library!$J:$P,7,0),MAX(AG660,AH660,AI660))</f>
        <v>5</v>
      </c>
      <c r="AK660" s="33">
        <f t="shared" si="45"/>
        <v>4</v>
      </c>
      <c r="AL660" s="33">
        <f>VLOOKUP(AA660,Library!T:U,2,0)</f>
        <v>1</v>
      </c>
      <c r="AM660" s="34">
        <f t="shared" si="46"/>
        <v>3.4999999999999996</v>
      </c>
      <c r="AN660" s="33">
        <f t="shared" si="47"/>
        <v>4</v>
      </c>
      <c r="AO660" s="28" t="s">
        <v>136</v>
      </c>
      <c r="AP660" s="25" t="s">
        <v>128</v>
      </c>
      <c r="AQ660" s="28" t="s">
        <v>3319</v>
      </c>
      <c r="AR660" s="28" t="s">
        <v>3320</v>
      </c>
      <c r="AS660" s="28" t="s">
        <v>2340</v>
      </c>
      <c r="AT660" s="23" t="s">
        <v>3979</v>
      </c>
      <c r="AU660" s="23" t="s">
        <v>35</v>
      </c>
      <c r="AV660" s="25" t="s">
        <v>128</v>
      </c>
      <c r="AW660" s="25" t="s">
        <v>128</v>
      </c>
      <c r="AX660" s="25" t="s">
        <v>128</v>
      </c>
      <c r="AY660" s="25" t="s">
        <v>128</v>
      </c>
      <c r="AZ660" s="25" t="s">
        <v>128</v>
      </c>
      <c r="BA660" s="25" t="s">
        <v>128</v>
      </c>
      <c r="BB660" s="25" t="s">
        <v>128</v>
      </c>
      <c r="BC660" s="25" t="s">
        <v>128</v>
      </c>
      <c r="BD660" s="25" t="s">
        <v>128</v>
      </c>
      <c r="BE660" s="25" t="s">
        <v>128</v>
      </c>
      <c r="BF660" s="25" t="s">
        <v>128</v>
      </c>
      <c r="BG660" s="25" t="s">
        <v>128</v>
      </c>
      <c r="BH660" s="25" t="s">
        <v>113</v>
      </c>
      <c r="BI660" s="23" t="s">
        <v>128</v>
      </c>
      <c r="BJ660" t="s">
        <v>1340</v>
      </c>
      <c r="BK660" s="23" t="s">
        <v>3720</v>
      </c>
      <c r="BL660" s="23"/>
    </row>
    <row r="661" spans="1:64" ht="15">
      <c r="A661" s="28">
        <v>991</v>
      </c>
      <c r="B661" s="23" t="s">
        <v>3721</v>
      </c>
      <c r="C661" s="28" t="s">
        <v>3805</v>
      </c>
      <c r="D661" s="23" t="s">
        <v>2340</v>
      </c>
      <c r="E661" s="42">
        <v>4</v>
      </c>
      <c r="F661" s="25" t="s">
        <v>109</v>
      </c>
      <c r="G661" s="25" t="s">
        <v>128</v>
      </c>
      <c r="H661" s="25" t="s">
        <v>128</v>
      </c>
      <c r="I661" s="29" t="s">
        <v>2499</v>
      </c>
      <c r="J661" s="43" t="s">
        <v>3637</v>
      </c>
      <c r="K661" s="27" t="s">
        <v>24</v>
      </c>
      <c r="L661" s="29">
        <v>93.275999999999996</v>
      </c>
      <c r="M661" s="29">
        <v>94.052000000000007</v>
      </c>
      <c r="N661" s="29">
        <v>4.9675222834114052</v>
      </c>
      <c r="O661" s="30">
        <v>3.875</v>
      </c>
      <c r="P661" s="27" t="s">
        <v>106</v>
      </c>
      <c r="Q661" s="31">
        <v>2</v>
      </c>
      <c r="R661" s="25" t="s">
        <v>2869</v>
      </c>
      <c r="S661" s="25" t="s">
        <v>109</v>
      </c>
      <c r="T661" s="25" t="s">
        <v>3980</v>
      </c>
      <c r="U661" s="25" t="s">
        <v>128</v>
      </c>
      <c r="V661" s="23" t="s">
        <v>1230</v>
      </c>
      <c r="W661" s="23" t="s">
        <v>8</v>
      </c>
      <c r="X661" s="23" t="s">
        <v>8</v>
      </c>
      <c r="Y661" s="23" t="s">
        <v>1301</v>
      </c>
      <c r="Z661" s="23" t="s">
        <v>113</v>
      </c>
      <c r="AA661" s="23" t="s">
        <v>1199</v>
      </c>
      <c r="AB661" s="23" t="s">
        <v>3913</v>
      </c>
      <c r="AC661" s="25">
        <v>6.4273972602739722</v>
      </c>
      <c r="AD661" s="32">
        <v>600000000</v>
      </c>
      <c r="AE661" s="33">
        <f>VLOOKUP(J661,Library!A:B,2,0)</f>
        <v>3</v>
      </c>
      <c r="AF661" s="33">
        <f>VLOOKUP(J661,Library!A:G,7,0)</f>
        <v>3</v>
      </c>
      <c r="AG661" s="28">
        <f>VLOOKUP(V661,Library!W:X,2,0)</f>
        <v>5</v>
      </c>
      <c r="AH661" s="28" t="str">
        <f>VLOOKUP(W661,Library!Y:Z,2,0)</f>
        <v>N/A</v>
      </c>
      <c r="AI661" s="28" t="str">
        <f>VLOOKUP(X661,Library!AA:AB,2,0)</f>
        <v>N/A</v>
      </c>
      <c r="AJ661" s="33">
        <f>IF(MAX(AG661,AH661,AI661)=0,VLOOKUP(I661,Library!$J:$P,7,0),MAX(AG661,AH661,AI661))</f>
        <v>5</v>
      </c>
      <c r="AK661" s="33">
        <f t="shared" si="45"/>
        <v>4</v>
      </c>
      <c r="AL661" s="33">
        <f>VLOOKUP(AA661,Library!T:U,2,0)</f>
        <v>1</v>
      </c>
      <c r="AM661" s="34">
        <f t="shared" si="46"/>
        <v>3.4999999999999996</v>
      </c>
      <c r="AN661" s="33">
        <f t="shared" si="47"/>
        <v>4</v>
      </c>
      <c r="AO661" s="28" t="s">
        <v>173</v>
      </c>
      <c r="AP661" s="25" t="s">
        <v>128</v>
      </c>
      <c r="AQ661" s="28" t="s">
        <v>3319</v>
      </c>
      <c r="AR661" s="28" t="s">
        <v>3320</v>
      </c>
      <c r="AS661" s="28" t="s">
        <v>2340</v>
      </c>
      <c r="AT661" s="23" t="s">
        <v>3980</v>
      </c>
      <c r="AU661" s="23" t="s">
        <v>35</v>
      </c>
      <c r="AV661" s="25" t="s">
        <v>128</v>
      </c>
      <c r="AW661" s="25" t="s">
        <v>128</v>
      </c>
      <c r="AX661" s="25" t="s">
        <v>128</v>
      </c>
      <c r="AY661" s="25" t="s">
        <v>128</v>
      </c>
      <c r="AZ661" s="25" t="s">
        <v>128</v>
      </c>
      <c r="BA661" s="25" t="s">
        <v>128</v>
      </c>
      <c r="BB661" s="25" t="s">
        <v>128</v>
      </c>
      <c r="BC661" s="25" t="s">
        <v>128</v>
      </c>
      <c r="BD661" s="25" t="s">
        <v>128</v>
      </c>
      <c r="BE661" s="25" t="s">
        <v>128</v>
      </c>
      <c r="BF661" s="25" t="s">
        <v>128</v>
      </c>
      <c r="BG661" s="25" t="s">
        <v>128</v>
      </c>
      <c r="BH661" s="25" t="s">
        <v>113</v>
      </c>
      <c r="BI661" s="23" t="s">
        <v>128</v>
      </c>
      <c r="BJ661" t="s">
        <v>1340</v>
      </c>
      <c r="BK661" s="23" t="s">
        <v>3721</v>
      </c>
      <c r="BL661" s="23"/>
    </row>
    <row r="662" spans="1:64" ht="15">
      <c r="A662" s="28">
        <v>992</v>
      </c>
      <c r="B662" s="23" t="s">
        <v>3722</v>
      </c>
      <c r="C662" s="28" t="s">
        <v>3806</v>
      </c>
      <c r="D662" s="23" t="s">
        <v>2367</v>
      </c>
      <c r="E662" s="42">
        <v>4</v>
      </c>
      <c r="F662" s="25" t="s">
        <v>109</v>
      </c>
      <c r="G662" s="25" t="s">
        <v>109</v>
      </c>
      <c r="H662" s="25" t="s">
        <v>128</v>
      </c>
      <c r="I662" s="29" t="s">
        <v>2543</v>
      </c>
      <c r="J662" s="43" t="s">
        <v>1905</v>
      </c>
      <c r="K662" s="27" t="s">
        <v>25</v>
      </c>
      <c r="L662" s="29">
        <v>107.95399999999999</v>
      </c>
      <c r="M662" s="29">
        <v>108.108</v>
      </c>
      <c r="N662" s="29">
        <v>5.0773527996819459</v>
      </c>
      <c r="O662" s="30">
        <v>6.2960000000000003</v>
      </c>
      <c r="P662" s="27" t="s">
        <v>126</v>
      </c>
      <c r="Q662" s="31">
        <v>2</v>
      </c>
      <c r="R662" s="25" t="s">
        <v>2869</v>
      </c>
      <c r="S662" s="25" t="s">
        <v>109</v>
      </c>
      <c r="T662" s="25" t="s">
        <v>3981</v>
      </c>
      <c r="U662" s="25" t="s">
        <v>128</v>
      </c>
      <c r="V662" s="23" t="s">
        <v>1219</v>
      </c>
      <c r="W662" s="23" t="s">
        <v>1216</v>
      </c>
      <c r="X662" s="23" t="s">
        <v>76</v>
      </c>
      <c r="Y662" s="23" t="s">
        <v>1301</v>
      </c>
      <c r="Z662" s="23" t="s">
        <v>113</v>
      </c>
      <c r="AA662" s="23" t="s">
        <v>107</v>
      </c>
      <c r="AB662" s="23" t="s">
        <v>3914</v>
      </c>
      <c r="AC662" s="25">
        <v>8.4273972602739722</v>
      </c>
      <c r="AD662" s="32">
        <v>1000000000</v>
      </c>
      <c r="AE662" s="33">
        <f>VLOOKUP(J662,Library!A:B,2,0)</f>
        <v>3</v>
      </c>
      <c r="AF662" s="33">
        <f>VLOOKUP(J662,Library!A:G,7,0)</f>
        <v>3</v>
      </c>
      <c r="AG662" s="28">
        <f>VLOOKUP(V662,Library!W:X,2,0)</f>
        <v>4</v>
      </c>
      <c r="AH662" s="28">
        <f>VLOOKUP(W662,Library!Y:Z,2,0)</f>
        <v>3</v>
      </c>
      <c r="AI662" s="28">
        <f>VLOOKUP(X662,Library!AA:AB,2,0)</f>
        <v>3</v>
      </c>
      <c r="AJ662" s="33">
        <f>IF(MAX(AG662,AH662,AI662)=0,VLOOKUP(I662,Library!$J:$P,7,0),MAX(AG662,AH662,AI662))</f>
        <v>4</v>
      </c>
      <c r="AK662" s="33">
        <f t="shared" si="45"/>
        <v>4</v>
      </c>
      <c r="AL662" s="33">
        <f>VLOOKUP(AA662,Library!T:U,2,0)</f>
        <v>1</v>
      </c>
      <c r="AM662" s="34">
        <f t="shared" si="46"/>
        <v>3.2499999999999996</v>
      </c>
      <c r="AN662" s="33">
        <f t="shared" si="47"/>
        <v>4</v>
      </c>
      <c r="AO662" s="28" t="s">
        <v>412</v>
      </c>
      <c r="AP662" s="25" t="s">
        <v>128</v>
      </c>
      <c r="AQ662" s="28" t="s">
        <v>3460</v>
      </c>
      <c r="AR662" s="28" t="s">
        <v>3461</v>
      </c>
      <c r="AS662" s="28" t="s">
        <v>2367</v>
      </c>
      <c r="AT662" s="23" t="s">
        <v>3981</v>
      </c>
      <c r="AU662" s="23" t="s">
        <v>35</v>
      </c>
      <c r="AV662" s="25" t="s">
        <v>128</v>
      </c>
      <c r="AW662" s="25" t="s">
        <v>128</v>
      </c>
      <c r="AX662" s="25" t="s">
        <v>128</v>
      </c>
      <c r="AY662" s="25" t="s">
        <v>128</v>
      </c>
      <c r="AZ662" s="25" t="s">
        <v>128</v>
      </c>
      <c r="BA662" s="25" t="s">
        <v>109</v>
      </c>
      <c r="BB662" s="25" t="s">
        <v>128</v>
      </c>
      <c r="BC662" s="25" t="s">
        <v>128</v>
      </c>
      <c r="BD662" s="25" t="s">
        <v>128</v>
      </c>
      <c r="BE662" s="25" t="s">
        <v>128</v>
      </c>
      <c r="BF662" s="25" t="s">
        <v>109</v>
      </c>
      <c r="BG662" s="25" t="s">
        <v>128</v>
      </c>
      <c r="BH662" s="25" t="s">
        <v>113</v>
      </c>
      <c r="BI662" s="23" t="s">
        <v>128</v>
      </c>
      <c r="BJ662" t="s">
        <v>1277</v>
      </c>
      <c r="BK662" s="23" t="s">
        <v>3722</v>
      </c>
      <c r="BL662" s="23"/>
    </row>
    <row r="663" spans="1:64" ht="15">
      <c r="A663" s="28">
        <v>994</v>
      </c>
      <c r="B663" s="23" t="s">
        <v>3723</v>
      </c>
      <c r="C663" s="28" t="s">
        <v>3807</v>
      </c>
      <c r="D663" s="23" t="s">
        <v>4357</v>
      </c>
      <c r="E663" s="42">
        <v>5</v>
      </c>
      <c r="F663" s="25" t="s">
        <v>109</v>
      </c>
      <c r="G663" s="25" t="s">
        <v>109</v>
      </c>
      <c r="H663" s="25" t="s">
        <v>128</v>
      </c>
      <c r="I663" s="29" t="s">
        <v>2543</v>
      </c>
      <c r="J663" s="43" t="s">
        <v>18</v>
      </c>
      <c r="K663" s="27" t="s">
        <v>25</v>
      </c>
      <c r="L663" s="29">
        <v>96.477999999999994</v>
      </c>
      <c r="M663" s="29">
        <v>96.7</v>
      </c>
      <c r="N663" s="29">
        <v>6.6696167225956984</v>
      </c>
      <c r="O663" s="30">
        <v>4.3</v>
      </c>
      <c r="P663" s="27" t="s">
        <v>126</v>
      </c>
      <c r="Q663" s="31">
        <v>2</v>
      </c>
      <c r="R663" s="25" t="s">
        <v>3966</v>
      </c>
      <c r="S663" s="25" t="s">
        <v>109</v>
      </c>
      <c r="T663" s="25" t="s">
        <v>3982</v>
      </c>
      <c r="U663" s="25" t="s">
        <v>128</v>
      </c>
      <c r="V663" s="23" t="s">
        <v>1230</v>
      </c>
      <c r="W663" s="23" t="s">
        <v>1231</v>
      </c>
      <c r="X663" s="23" t="s">
        <v>1228</v>
      </c>
      <c r="Y663" s="23" t="s">
        <v>1344</v>
      </c>
      <c r="Z663" s="23" t="s">
        <v>113</v>
      </c>
      <c r="AA663" s="23" t="s">
        <v>107</v>
      </c>
      <c r="AB663" s="23" t="s">
        <v>113</v>
      </c>
      <c r="AC663" s="25" t="s">
        <v>113</v>
      </c>
      <c r="AD663" s="32">
        <v>1500000000</v>
      </c>
      <c r="AE663" s="33">
        <f>VLOOKUP(J663,Library!A:B,2,0)</f>
        <v>5</v>
      </c>
      <c r="AF663" s="33">
        <f>VLOOKUP(J663,Library!A:G,7,0)</f>
        <v>3</v>
      </c>
      <c r="AG663" s="28">
        <f>VLOOKUP(V663,Library!W:X,2,0)</f>
        <v>5</v>
      </c>
      <c r="AH663" s="28">
        <f>VLOOKUP(W663,Library!Y:Z,2,0)</f>
        <v>5</v>
      </c>
      <c r="AI663" s="28">
        <f>VLOOKUP(X663,Library!AA:AB,2,0)</f>
        <v>4</v>
      </c>
      <c r="AJ663" s="33">
        <f>IF(MAX(AG663,AH663,AI663)=0,VLOOKUP(I663,Library!$J:$P,7,0),MAX(AG663,AH663,AI663))</f>
        <v>5</v>
      </c>
      <c r="AK663" s="33">
        <f t="shared" si="45"/>
        <v>5</v>
      </c>
      <c r="AL663" s="33">
        <f>VLOOKUP(AA663,Library!T:U,2,0)</f>
        <v>1</v>
      </c>
      <c r="AM663" s="34">
        <f t="shared" si="46"/>
        <v>4.3</v>
      </c>
      <c r="AN663" s="33">
        <f t="shared" si="47"/>
        <v>5</v>
      </c>
      <c r="AO663" s="28" t="s">
        <v>412</v>
      </c>
      <c r="AP663" s="25" t="s">
        <v>128</v>
      </c>
      <c r="AQ663" s="28" t="s">
        <v>3460</v>
      </c>
      <c r="AR663" s="28" t="s">
        <v>3461</v>
      </c>
      <c r="AS663" s="28" t="s">
        <v>2367</v>
      </c>
      <c r="AT663" s="23" t="s">
        <v>3982</v>
      </c>
      <c r="AU663" s="23" t="s">
        <v>130</v>
      </c>
      <c r="AV663" s="25" t="s">
        <v>128</v>
      </c>
      <c r="AW663" s="25" t="s">
        <v>109</v>
      </c>
      <c r="AX663" s="25" t="s">
        <v>128</v>
      </c>
      <c r="AY663" s="25" t="s">
        <v>128</v>
      </c>
      <c r="AZ663" s="25" t="s">
        <v>128</v>
      </c>
      <c r="BA663" s="25" t="s">
        <v>109</v>
      </c>
      <c r="BB663" s="25" t="s">
        <v>128</v>
      </c>
      <c r="BC663" s="25" t="s">
        <v>109</v>
      </c>
      <c r="BD663" s="25" t="s">
        <v>109</v>
      </c>
      <c r="BE663" s="25" t="s">
        <v>109</v>
      </c>
      <c r="BF663" s="25" t="s">
        <v>109</v>
      </c>
      <c r="BG663" s="25" t="s">
        <v>128</v>
      </c>
      <c r="BH663" s="25" t="s">
        <v>113</v>
      </c>
      <c r="BI663" s="23" t="s">
        <v>128</v>
      </c>
      <c r="BJ663" t="s">
        <v>1277</v>
      </c>
      <c r="BK663" s="23" t="s">
        <v>3723</v>
      </c>
      <c r="BL663" s="23"/>
    </row>
    <row r="664" spans="1:64" ht="15">
      <c r="A664" s="28">
        <v>995</v>
      </c>
      <c r="B664" s="23" t="s">
        <v>3724</v>
      </c>
      <c r="C664" s="28" t="s">
        <v>3808</v>
      </c>
      <c r="D664" s="23" t="s">
        <v>2362</v>
      </c>
      <c r="E664" s="42">
        <v>3</v>
      </c>
      <c r="F664" s="25" t="s">
        <v>128</v>
      </c>
      <c r="G664" s="25" t="s">
        <v>128</v>
      </c>
      <c r="H664" s="25"/>
      <c r="I664" s="29" t="s">
        <v>2530</v>
      </c>
      <c r="J664" s="43" t="s">
        <v>10</v>
      </c>
      <c r="K664" s="27" t="s">
        <v>908</v>
      </c>
      <c r="L664" s="29">
        <v>99.807000000000002</v>
      </c>
      <c r="M664" s="29">
        <v>100.098</v>
      </c>
      <c r="N664" s="29">
        <v>3.2148909016850302</v>
      </c>
      <c r="O664" s="30">
        <v>3.21</v>
      </c>
      <c r="P664" s="27" t="s">
        <v>106</v>
      </c>
      <c r="Q664" s="31">
        <v>4</v>
      </c>
      <c r="R664" s="25" t="s">
        <v>4461</v>
      </c>
      <c r="S664" s="25" t="s">
        <v>128</v>
      </c>
      <c r="T664" s="25" t="s">
        <v>4374</v>
      </c>
      <c r="U664" s="25" t="s">
        <v>128</v>
      </c>
      <c r="V664" s="23" t="s">
        <v>8</v>
      </c>
      <c r="W664" s="23" t="s">
        <v>1210</v>
      </c>
      <c r="X664" s="23" t="s">
        <v>8</v>
      </c>
      <c r="Y664" s="23" t="s">
        <v>1301</v>
      </c>
      <c r="Z664" s="23" t="s">
        <v>1276</v>
      </c>
      <c r="AA664" s="23" t="s">
        <v>1190</v>
      </c>
      <c r="AB664" s="23" t="s">
        <v>3915</v>
      </c>
      <c r="AC664" s="25">
        <v>3.1479452054794521</v>
      </c>
      <c r="AD664" s="32">
        <v>371000000</v>
      </c>
      <c r="AE664" s="33">
        <f>VLOOKUP(J664,Library!A:B,2,0)</f>
        <v>1</v>
      </c>
      <c r="AF664" s="33">
        <f>VLOOKUP(J664,Library!A:G,7,0)</f>
        <v>3</v>
      </c>
      <c r="AG664" s="28" t="str">
        <f>VLOOKUP(V664,Library!W:X,2,0)</f>
        <v>N/A</v>
      </c>
      <c r="AH664" s="28">
        <f>VLOOKUP(W664,Library!Y:Z,2,0)</f>
        <v>3</v>
      </c>
      <c r="AI664" s="28" t="str">
        <f>VLOOKUP(X664,Library!AA:AB,2,0)</f>
        <v>N/A</v>
      </c>
      <c r="AJ664" s="33">
        <f>IF(MAX(AG664,AH664,AI664)=0,VLOOKUP(I664,Library!$J:$P,7,0),MAX(AG664,AH664,AI664))</f>
        <v>3</v>
      </c>
      <c r="AK664" s="33">
        <f t="shared" si="45"/>
        <v>3</v>
      </c>
      <c r="AL664" s="33">
        <f>VLOOKUP(AA664,Library!T:U,2,0)</f>
        <v>1</v>
      </c>
      <c r="AM664" s="34">
        <f t="shared" si="46"/>
        <v>2.2000000000000002</v>
      </c>
      <c r="AN664" s="33">
        <f t="shared" si="47"/>
        <v>3</v>
      </c>
      <c r="AO664" s="28" t="s">
        <v>108</v>
      </c>
      <c r="AP664" s="25" t="s">
        <v>128</v>
      </c>
      <c r="AQ664" s="28" t="s">
        <v>3427</v>
      </c>
      <c r="AR664" s="28" t="s">
        <v>3428</v>
      </c>
      <c r="AS664" s="28" t="s">
        <v>2362</v>
      </c>
      <c r="AT664" s="23" t="s">
        <v>113</v>
      </c>
      <c r="AU664" s="23" t="s">
        <v>114</v>
      </c>
      <c r="AV664" s="25" t="s">
        <v>128</v>
      </c>
      <c r="AW664" s="25" t="s">
        <v>128</v>
      </c>
      <c r="AX664" s="25" t="s">
        <v>128</v>
      </c>
      <c r="AY664" s="25" t="s">
        <v>128</v>
      </c>
      <c r="AZ664" s="25" t="s">
        <v>128</v>
      </c>
      <c r="BA664" s="25" t="s">
        <v>128</v>
      </c>
      <c r="BB664" s="25" t="s">
        <v>128</v>
      </c>
      <c r="BC664" s="25" t="s">
        <v>128</v>
      </c>
      <c r="BD664" s="25" t="s">
        <v>128</v>
      </c>
      <c r="BE664" s="25" t="s">
        <v>128</v>
      </c>
      <c r="BF664" s="25" t="s">
        <v>128</v>
      </c>
      <c r="BG664" s="25" t="s">
        <v>128</v>
      </c>
      <c r="BH664" s="25" t="s">
        <v>113</v>
      </c>
      <c r="BI664" s="23" t="s">
        <v>128</v>
      </c>
      <c r="BJ664" t="s">
        <v>1277</v>
      </c>
      <c r="BK664" s="23" t="s">
        <v>3724</v>
      </c>
      <c r="BL664" s="23"/>
    </row>
    <row r="665" spans="1:64" ht="15">
      <c r="A665" s="28">
        <v>996</v>
      </c>
      <c r="B665" s="23" t="s">
        <v>3725</v>
      </c>
      <c r="C665" s="28" t="s">
        <v>3809</v>
      </c>
      <c r="D665" s="23" t="s">
        <v>2363</v>
      </c>
      <c r="E665" s="42">
        <v>3</v>
      </c>
      <c r="F665" s="25" t="s">
        <v>128</v>
      </c>
      <c r="G665" s="25" t="s">
        <v>128</v>
      </c>
      <c r="H665" s="25" t="s">
        <v>109</v>
      </c>
      <c r="I665" s="29" t="s">
        <v>2531</v>
      </c>
      <c r="J665" s="43" t="s">
        <v>10</v>
      </c>
      <c r="K665" s="27" t="s">
        <v>908</v>
      </c>
      <c r="L665" s="29">
        <v>98.733000000000004</v>
      </c>
      <c r="M665" s="29">
        <v>98.903000000000006</v>
      </c>
      <c r="N665" s="29">
        <v>3.1003809411271233</v>
      </c>
      <c r="O665" s="30">
        <v>2.6</v>
      </c>
      <c r="P665" s="27" t="s">
        <v>106</v>
      </c>
      <c r="Q665" s="31">
        <v>4</v>
      </c>
      <c r="R665" s="25" t="s">
        <v>2811</v>
      </c>
      <c r="S665" s="25" t="s">
        <v>128</v>
      </c>
      <c r="T665" s="25" t="s">
        <v>4374</v>
      </c>
      <c r="U665" s="25" t="s">
        <v>128</v>
      </c>
      <c r="V665" s="23" t="s">
        <v>1215</v>
      </c>
      <c r="W665" s="23" t="s">
        <v>1191</v>
      </c>
      <c r="X665" s="23" t="s">
        <v>8</v>
      </c>
      <c r="Y665" s="23" t="s">
        <v>1301</v>
      </c>
      <c r="Z665" s="23" t="s">
        <v>1276</v>
      </c>
      <c r="AA665" s="23" t="s">
        <v>1190</v>
      </c>
      <c r="AB665" s="23" t="s">
        <v>2852</v>
      </c>
      <c r="AC665" s="25">
        <v>2.4657534246575343</v>
      </c>
      <c r="AD665" s="32">
        <v>300000000</v>
      </c>
      <c r="AE665" s="33">
        <f>VLOOKUP(J665,Library!A:B,2,0)</f>
        <v>1</v>
      </c>
      <c r="AF665" s="33">
        <f>VLOOKUP(J665,Library!A:G,7,0)</f>
        <v>3</v>
      </c>
      <c r="AG665" s="28">
        <f>VLOOKUP(V665,Library!W:X,2,0)</f>
        <v>3</v>
      </c>
      <c r="AH665" s="28" t="str">
        <f>VLOOKUP(W665,Library!Y:Z,2,0)</f>
        <v>N/A</v>
      </c>
      <c r="AI665" s="28" t="str">
        <f>VLOOKUP(X665,Library!AA:AB,2,0)</f>
        <v>N/A</v>
      </c>
      <c r="AJ665" s="33">
        <f>IF(MAX(AG665,AH665,AI665)=0,VLOOKUP(I665,Library!$J:$P,7,0),MAX(AG665,AH665,AI665))</f>
        <v>3</v>
      </c>
      <c r="AK665" s="33">
        <f t="shared" si="45"/>
        <v>3</v>
      </c>
      <c r="AL665" s="33">
        <f>VLOOKUP(AA665,Library!T:U,2,0)</f>
        <v>1</v>
      </c>
      <c r="AM665" s="34">
        <f t="shared" si="46"/>
        <v>2.2000000000000002</v>
      </c>
      <c r="AN665" s="33">
        <f t="shared" si="47"/>
        <v>3</v>
      </c>
      <c r="AO665" s="28" t="s">
        <v>108</v>
      </c>
      <c r="AP665" s="25" t="s">
        <v>128</v>
      </c>
      <c r="AQ665" s="28" t="s">
        <v>3429</v>
      </c>
      <c r="AR665" s="28" t="s">
        <v>3430</v>
      </c>
      <c r="AS665" s="28" t="s">
        <v>2363</v>
      </c>
      <c r="AT665" s="23" t="s">
        <v>113</v>
      </c>
      <c r="AU665" s="23" t="s">
        <v>114</v>
      </c>
      <c r="AV665" s="25" t="s">
        <v>128</v>
      </c>
      <c r="AW665" s="25" t="s">
        <v>128</v>
      </c>
      <c r="AX665" s="25" t="s">
        <v>128</v>
      </c>
      <c r="AY665" s="25" t="s">
        <v>128</v>
      </c>
      <c r="AZ665" s="25" t="s">
        <v>128</v>
      </c>
      <c r="BA665" s="25" t="s">
        <v>128</v>
      </c>
      <c r="BB665" s="25" t="s">
        <v>128</v>
      </c>
      <c r="BC665" s="25" t="s">
        <v>128</v>
      </c>
      <c r="BD665" s="25" t="s">
        <v>128</v>
      </c>
      <c r="BE665" s="25" t="s">
        <v>128</v>
      </c>
      <c r="BF665" s="25" t="s">
        <v>128</v>
      </c>
      <c r="BG665" s="25" t="s">
        <v>128</v>
      </c>
      <c r="BH665" s="25" t="s">
        <v>113</v>
      </c>
      <c r="BI665" s="23" t="s">
        <v>128</v>
      </c>
      <c r="BJ665" t="s">
        <v>1277</v>
      </c>
      <c r="BK665" s="23" t="s">
        <v>3725</v>
      </c>
      <c r="BL665" s="23"/>
    </row>
    <row r="666" spans="1:64" ht="15">
      <c r="A666" s="28">
        <v>997</v>
      </c>
      <c r="B666" s="23" t="s">
        <v>3726</v>
      </c>
      <c r="C666" s="28" t="s">
        <v>3810</v>
      </c>
      <c r="D666" s="23" t="s">
        <v>2363</v>
      </c>
      <c r="E666" s="42">
        <v>3</v>
      </c>
      <c r="F666" s="25" t="s">
        <v>109</v>
      </c>
      <c r="G666" s="25" t="s">
        <v>128</v>
      </c>
      <c r="H666" s="25" t="s">
        <v>128</v>
      </c>
      <c r="I666" s="29" t="s">
        <v>2531</v>
      </c>
      <c r="J666" s="43" t="s">
        <v>3635</v>
      </c>
      <c r="K666" s="27" t="s">
        <v>908</v>
      </c>
      <c r="L666" s="29">
        <v>95.716999999999999</v>
      </c>
      <c r="M666" s="29">
        <v>95.838999999999999</v>
      </c>
      <c r="N666" s="29">
        <v>4.0142184239312515</v>
      </c>
      <c r="O666" s="30">
        <v>2.875</v>
      </c>
      <c r="P666" s="27" t="s">
        <v>106</v>
      </c>
      <c r="Q666" s="31">
        <v>2</v>
      </c>
      <c r="R666" s="25" t="s">
        <v>4449</v>
      </c>
      <c r="S666" s="25" t="s">
        <v>109</v>
      </c>
      <c r="T666" s="25" t="s">
        <v>3983</v>
      </c>
      <c r="U666" s="25" t="s">
        <v>128</v>
      </c>
      <c r="V666" s="23" t="s">
        <v>8</v>
      </c>
      <c r="W666" s="23" t="s">
        <v>1216</v>
      </c>
      <c r="X666" s="23" t="s">
        <v>8</v>
      </c>
      <c r="Y666" s="23" t="s">
        <v>1301</v>
      </c>
      <c r="Z666" s="23" t="s">
        <v>1276</v>
      </c>
      <c r="AA666" s="23" t="s">
        <v>107</v>
      </c>
      <c r="AB666" s="23" t="s">
        <v>3916</v>
      </c>
      <c r="AC666" s="25">
        <v>3.9945205479452053</v>
      </c>
      <c r="AD666" s="32">
        <v>500000000</v>
      </c>
      <c r="AE666" s="33">
        <f>VLOOKUP(J666,Library!A:B,2,0)</f>
        <v>1</v>
      </c>
      <c r="AF666" s="33">
        <f>VLOOKUP(J666,Library!A:G,7,0)</f>
        <v>3</v>
      </c>
      <c r="AG666" s="28" t="str">
        <f>VLOOKUP(V666,Library!W:X,2,0)</f>
        <v>N/A</v>
      </c>
      <c r="AH666" s="28">
        <f>VLOOKUP(W666,Library!Y:Z,2,0)</f>
        <v>3</v>
      </c>
      <c r="AI666" s="28" t="str">
        <f>VLOOKUP(X666,Library!AA:AB,2,0)</f>
        <v>N/A</v>
      </c>
      <c r="AJ666" s="33">
        <f>IF(MAX(AG666,AH666,AI666)=0,VLOOKUP(I666,Library!$J:$P,7,0),MAX(AG666,AH666,AI666))</f>
        <v>3</v>
      </c>
      <c r="AK666" s="33">
        <f t="shared" si="45"/>
        <v>3</v>
      </c>
      <c r="AL666" s="33">
        <f>VLOOKUP(AA666,Library!T:U,2,0)</f>
        <v>1</v>
      </c>
      <c r="AM666" s="34">
        <f t="shared" si="46"/>
        <v>2.2000000000000002</v>
      </c>
      <c r="AN666" s="33">
        <f t="shared" si="47"/>
        <v>3</v>
      </c>
      <c r="AO666" s="28" t="s">
        <v>136</v>
      </c>
      <c r="AP666" s="25" t="s">
        <v>128</v>
      </c>
      <c r="AQ666" s="28" t="s">
        <v>3429</v>
      </c>
      <c r="AR666" s="28" t="s">
        <v>3430</v>
      </c>
      <c r="AS666" s="28" t="s">
        <v>2363</v>
      </c>
      <c r="AT666" s="23" t="s">
        <v>3983</v>
      </c>
      <c r="AU666" s="23" t="s">
        <v>35</v>
      </c>
      <c r="AV666" s="25" t="s">
        <v>128</v>
      </c>
      <c r="AW666" s="25" t="s">
        <v>128</v>
      </c>
      <c r="AX666" s="25" t="s">
        <v>128</v>
      </c>
      <c r="AY666" s="25" t="s">
        <v>128</v>
      </c>
      <c r="AZ666" s="25" t="s">
        <v>128</v>
      </c>
      <c r="BA666" s="25" t="s">
        <v>128</v>
      </c>
      <c r="BB666" s="25" t="s">
        <v>128</v>
      </c>
      <c r="BC666" s="25" t="s">
        <v>128</v>
      </c>
      <c r="BD666" s="25" t="s">
        <v>128</v>
      </c>
      <c r="BE666" s="25" t="s">
        <v>128</v>
      </c>
      <c r="BF666" s="25" t="s">
        <v>128</v>
      </c>
      <c r="BG666" s="25" t="s">
        <v>128</v>
      </c>
      <c r="BH666" s="25" t="s">
        <v>113</v>
      </c>
      <c r="BI666" s="23" t="s">
        <v>128</v>
      </c>
      <c r="BJ666" t="s">
        <v>1277</v>
      </c>
      <c r="BK666" s="23" t="s">
        <v>3726</v>
      </c>
      <c r="BL666" s="23"/>
    </row>
    <row r="667" spans="1:64" ht="15">
      <c r="A667" s="28">
        <v>999</v>
      </c>
      <c r="B667" s="23" t="s">
        <v>3727</v>
      </c>
      <c r="C667" s="28" t="s">
        <v>3811</v>
      </c>
      <c r="D667" s="23" t="s">
        <v>916</v>
      </c>
      <c r="E667" s="42">
        <v>3</v>
      </c>
      <c r="F667" s="25" t="s">
        <v>128</v>
      </c>
      <c r="G667" s="25" t="s">
        <v>128</v>
      </c>
      <c r="H667" s="25" t="s">
        <v>128</v>
      </c>
      <c r="I667" s="29" t="s">
        <v>2500</v>
      </c>
      <c r="J667" s="43" t="s">
        <v>10</v>
      </c>
      <c r="K667" s="27" t="s">
        <v>24</v>
      </c>
      <c r="L667" s="29">
        <v>93.245000000000005</v>
      </c>
      <c r="M667" s="29">
        <v>93.441999999999993</v>
      </c>
      <c r="N667" s="29">
        <v>5.7757619784276741</v>
      </c>
      <c r="O667" s="30">
        <v>5.25</v>
      </c>
      <c r="P667" s="27" t="s">
        <v>106</v>
      </c>
      <c r="Q667" s="31">
        <v>2</v>
      </c>
      <c r="R667" s="25" t="s">
        <v>4451</v>
      </c>
      <c r="S667" s="25" t="s">
        <v>128</v>
      </c>
      <c r="T667" s="25" t="s">
        <v>4374</v>
      </c>
      <c r="U667" s="25" t="s">
        <v>128</v>
      </c>
      <c r="V667" s="23" t="s">
        <v>1224</v>
      </c>
      <c r="W667" s="23" t="s">
        <v>1225</v>
      </c>
      <c r="X667" s="23" t="s">
        <v>1224</v>
      </c>
      <c r="Y667" s="23" t="s">
        <v>1301</v>
      </c>
      <c r="Z667" s="23" t="s">
        <v>113</v>
      </c>
      <c r="AA667" s="23" t="s">
        <v>107</v>
      </c>
      <c r="AB667" s="23" t="s">
        <v>3917</v>
      </c>
      <c r="AC667" s="25">
        <v>22.336986301369862</v>
      </c>
      <c r="AD667" s="32">
        <v>3000000000</v>
      </c>
      <c r="AE667" s="33">
        <f>VLOOKUP(J667,Library!A:B,2,0)</f>
        <v>1</v>
      </c>
      <c r="AF667" s="33">
        <f>VLOOKUP(J667,Library!A:G,7,0)</f>
        <v>3</v>
      </c>
      <c r="AG667" s="28">
        <f>VLOOKUP(V667,Library!W:X,2,0)</f>
        <v>4</v>
      </c>
      <c r="AH667" s="28">
        <f>VLOOKUP(W667,Library!Y:Z,2,0)</f>
        <v>4</v>
      </c>
      <c r="AI667" s="28">
        <f>VLOOKUP(X667,Library!AA:AB,2,0)</f>
        <v>4</v>
      </c>
      <c r="AJ667" s="33">
        <f>IF(MAX(AG667,AH667,AI667)=0,VLOOKUP(I667,Library!$J:$P,7,0),MAX(AG667,AH667,AI667))</f>
        <v>4</v>
      </c>
      <c r="AK667" s="33">
        <f t="shared" si="45"/>
        <v>5</v>
      </c>
      <c r="AL667" s="33">
        <f>VLOOKUP(AA667,Library!T:U,2,0)</f>
        <v>1</v>
      </c>
      <c r="AM667" s="34">
        <f t="shared" si="46"/>
        <v>2.65</v>
      </c>
      <c r="AN667" s="33">
        <f t="shared" si="47"/>
        <v>3</v>
      </c>
      <c r="AO667" s="28" t="s">
        <v>136</v>
      </c>
      <c r="AP667" s="25" t="s">
        <v>128</v>
      </c>
      <c r="AQ667" s="28" t="s">
        <v>3322</v>
      </c>
      <c r="AR667" s="28" t="s">
        <v>3323</v>
      </c>
      <c r="AS667" s="28" t="s">
        <v>916</v>
      </c>
      <c r="AT667" s="23" t="s">
        <v>113</v>
      </c>
      <c r="AU667" s="23" t="s">
        <v>114</v>
      </c>
      <c r="AV667" s="25" t="s">
        <v>128</v>
      </c>
      <c r="AW667" s="25" t="s">
        <v>128</v>
      </c>
      <c r="AX667" s="25" t="s">
        <v>128</v>
      </c>
      <c r="AY667" s="25" t="s">
        <v>128</v>
      </c>
      <c r="AZ667" s="25" t="s">
        <v>128</v>
      </c>
      <c r="BA667" s="25" t="s">
        <v>128</v>
      </c>
      <c r="BB667" s="25" t="s">
        <v>128</v>
      </c>
      <c r="BC667" s="25" t="s">
        <v>128</v>
      </c>
      <c r="BD667" s="25" t="s">
        <v>128</v>
      </c>
      <c r="BE667" s="25" t="s">
        <v>128</v>
      </c>
      <c r="BF667" s="25" t="s">
        <v>128</v>
      </c>
      <c r="BG667" s="25" t="s">
        <v>128</v>
      </c>
      <c r="BH667" s="25" t="s">
        <v>113</v>
      </c>
      <c r="BI667" s="23" t="s">
        <v>128</v>
      </c>
      <c r="BJ667" t="s">
        <v>1340</v>
      </c>
      <c r="BK667" s="23" t="s">
        <v>3727</v>
      </c>
      <c r="BL667" s="23"/>
    </row>
    <row r="668" spans="1:64" ht="15">
      <c r="A668" s="28">
        <v>1003</v>
      </c>
      <c r="B668" s="23" t="s">
        <v>3728</v>
      </c>
      <c r="C668" s="28" t="s">
        <v>3812</v>
      </c>
      <c r="D668" s="23" t="s">
        <v>2331</v>
      </c>
      <c r="E668" s="42" t="s">
        <v>113</v>
      </c>
      <c r="F668" s="25" t="s">
        <v>109</v>
      </c>
      <c r="G668" s="25" t="s">
        <v>128</v>
      </c>
      <c r="H668" s="25" t="s">
        <v>128</v>
      </c>
      <c r="I668" s="29" t="s">
        <v>2485</v>
      </c>
      <c r="J668" s="43" t="s">
        <v>3637</v>
      </c>
      <c r="K668" s="27" t="s">
        <v>23</v>
      </c>
      <c r="L668" s="29">
        <v>99.972999999999999</v>
      </c>
      <c r="M668" s="29">
        <v>99.998999999999995</v>
      </c>
      <c r="N668" s="29">
        <v>5.4954355544723699</v>
      </c>
      <c r="O668" s="30">
        <v>5.5</v>
      </c>
      <c r="P668" s="27" t="s">
        <v>106</v>
      </c>
      <c r="Q668" s="31">
        <v>2</v>
      </c>
      <c r="R668" s="25" t="s">
        <v>189</v>
      </c>
      <c r="S668" s="25" t="s">
        <v>109</v>
      </c>
      <c r="T668" s="25" t="s">
        <v>4404</v>
      </c>
      <c r="U668" s="25" t="s">
        <v>128</v>
      </c>
      <c r="V668" s="23" t="s">
        <v>1234</v>
      </c>
      <c r="W668" s="23" t="s">
        <v>1237</v>
      </c>
      <c r="X668" s="23" t="s">
        <v>1234</v>
      </c>
      <c r="Y668" s="23" t="s">
        <v>1301</v>
      </c>
      <c r="Z668" s="23" t="s">
        <v>113</v>
      </c>
      <c r="AA668" s="23" t="s">
        <v>107</v>
      </c>
      <c r="AB668" s="23" t="s">
        <v>2967</v>
      </c>
      <c r="AC668" s="25">
        <v>1.6602739726027398</v>
      </c>
      <c r="AD668" s="32">
        <v>750000000</v>
      </c>
      <c r="AE668" s="33">
        <f>VLOOKUP(J668,Library!A:B,2,0)</f>
        <v>3</v>
      </c>
      <c r="AF668" s="33">
        <f>VLOOKUP(J668,Library!A:G,7,0)</f>
        <v>3</v>
      </c>
      <c r="AG668" s="28">
        <f>VLOOKUP(V668,Library!W:X,2,0)</f>
        <v>5</v>
      </c>
      <c r="AH668" s="28">
        <f>VLOOKUP(W668,Library!Y:Z,2,0)</f>
        <v>6</v>
      </c>
      <c r="AI668" s="28">
        <f>VLOOKUP(X668,Library!AA:AB,2,0)</f>
        <v>5</v>
      </c>
      <c r="AJ668" s="33">
        <f>IF(MAX(AG668,AH668,AI668)=0,VLOOKUP(I668,Library!$J:$P,7,0),MAX(AG668,AH668,AI668))</f>
        <v>6</v>
      </c>
      <c r="AK668" s="33">
        <f t="shared" si="45"/>
        <v>3</v>
      </c>
      <c r="AL668" s="33">
        <f>VLOOKUP(AA668,Library!T:U,2,0)</f>
        <v>1</v>
      </c>
      <c r="AM668" s="34">
        <f t="shared" si="46"/>
        <v>3.6499999999999995</v>
      </c>
      <c r="AN668" s="33">
        <f t="shared" si="47"/>
        <v>4</v>
      </c>
      <c r="AO668" s="28" t="s">
        <v>127</v>
      </c>
      <c r="AP668" s="25" t="s">
        <v>128</v>
      </c>
      <c r="AQ668" s="28" t="s">
        <v>3266</v>
      </c>
      <c r="AR668" s="28" t="s">
        <v>3267</v>
      </c>
      <c r="AS668" s="28" t="s">
        <v>2331</v>
      </c>
      <c r="AT668" s="23" t="s">
        <v>3986</v>
      </c>
      <c r="AU668" s="23" t="s">
        <v>35</v>
      </c>
      <c r="AV668" s="25" t="s">
        <v>128</v>
      </c>
      <c r="AW668" s="25" t="s">
        <v>128</v>
      </c>
      <c r="AX668" s="25" t="s">
        <v>128</v>
      </c>
      <c r="AY668" s="25" t="s">
        <v>128</v>
      </c>
      <c r="AZ668" s="25" t="s">
        <v>128</v>
      </c>
      <c r="BA668" s="25" t="s">
        <v>128</v>
      </c>
      <c r="BB668" s="25" t="s">
        <v>128</v>
      </c>
      <c r="BC668" s="25" t="s">
        <v>128</v>
      </c>
      <c r="BD668" s="25" t="s">
        <v>128</v>
      </c>
      <c r="BE668" s="25" t="s">
        <v>128</v>
      </c>
      <c r="BF668" s="25" t="s">
        <v>128</v>
      </c>
      <c r="BG668" s="25" t="s">
        <v>128</v>
      </c>
      <c r="BH668" s="25" t="s">
        <v>113</v>
      </c>
      <c r="BI668" s="23" t="s">
        <v>128</v>
      </c>
      <c r="BJ668" t="s">
        <v>1348</v>
      </c>
      <c r="BK668" s="23" t="s">
        <v>3728</v>
      </c>
      <c r="BL668" s="23"/>
    </row>
    <row r="669" spans="1:64" ht="15">
      <c r="A669" s="28">
        <v>1005</v>
      </c>
      <c r="B669" s="23" t="s">
        <v>3729</v>
      </c>
      <c r="C669" s="28" t="s">
        <v>3813</v>
      </c>
      <c r="D669" s="23" t="s">
        <v>3990</v>
      </c>
      <c r="E669" s="42">
        <v>3</v>
      </c>
      <c r="F669" s="25" t="s">
        <v>128</v>
      </c>
      <c r="G669" s="25" t="s">
        <v>128</v>
      </c>
      <c r="H669" s="25" t="s">
        <v>128</v>
      </c>
      <c r="I669" s="29" t="s">
        <v>3882</v>
      </c>
      <c r="J669" s="43" t="s">
        <v>10</v>
      </c>
      <c r="K669" s="27" t="s">
        <v>23</v>
      </c>
      <c r="L669" s="29">
        <v>99.962000000000003</v>
      </c>
      <c r="M669" s="29">
        <v>99.968999999999994</v>
      </c>
      <c r="N669" s="29">
        <v>8.1260453081593305</v>
      </c>
      <c r="O669" s="30">
        <v>2.65</v>
      </c>
      <c r="P669" s="27" t="s">
        <v>106</v>
      </c>
      <c r="Q669" s="31">
        <v>2</v>
      </c>
      <c r="R669" s="25" t="s">
        <v>3918</v>
      </c>
      <c r="S669" s="25" t="s">
        <v>128</v>
      </c>
      <c r="T669" s="25" t="s">
        <v>4374</v>
      </c>
      <c r="U669" s="25" t="s">
        <v>128</v>
      </c>
      <c r="V669" s="23" t="s">
        <v>8</v>
      </c>
      <c r="W669" s="23" t="s">
        <v>1251</v>
      </c>
      <c r="X669" s="23" t="s">
        <v>1228</v>
      </c>
      <c r="Y669" s="23" t="s">
        <v>1301</v>
      </c>
      <c r="Z669" s="23" t="s">
        <v>1276</v>
      </c>
      <c r="AA669" s="23" t="s">
        <v>107</v>
      </c>
      <c r="AB669" s="23" t="s">
        <v>3918</v>
      </c>
      <c r="AC669" s="25">
        <v>0</v>
      </c>
      <c r="AD669" s="32">
        <v>400000000</v>
      </c>
      <c r="AE669" s="33">
        <f>VLOOKUP(J669,Library!A:B,2,0)</f>
        <v>1</v>
      </c>
      <c r="AF669" s="33">
        <f>VLOOKUP(J669,Library!A:G,7,0)</f>
        <v>3</v>
      </c>
      <c r="AG669" s="28" t="str">
        <f>VLOOKUP(V669,Library!W:X,2,0)</f>
        <v>N/A</v>
      </c>
      <c r="AH669" s="28" t="str">
        <f>VLOOKUP(W669,Library!Y:Z,2,0)</f>
        <v>N/A</v>
      </c>
      <c r="AI669" s="28">
        <f>VLOOKUP(X669,Library!AA:AB,2,0)</f>
        <v>4</v>
      </c>
      <c r="AJ669" s="33">
        <f>IF(MAX(AG669,AH669,AI669)=0,VLOOKUP(I669,Library!$J:$P,7,0),MAX(AG669,AH669,AI669))</f>
        <v>4</v>
      </c>
      <c r="AK669" s="33">
        <f t="shared" si="45"/>
        <v>2</v>
      </c>
      <c r="AL669" s="33">
        <f>VLOOKUP(AA669,Library!T:U,2,0)</f>
        <v>1</v>
      </c>
      <c r="AM669" s="34">
        <f t="shared" si="46"/>
        <v>2.35</v>
      </c>
      <c r="AN669" s="33">
        <f t="shared" si="47"/>
        <v>3</v>
      </c>
      <c r="AO669" s="28" t="s">
        <v>127</v>
      </c>
      <c r="AP669" s="25" t="s">
        <v>128</v>
      </c>
      <c r="AQ669" s="28" t="s">
        <v>3988</v>
      </c>
      <c r="AR669" s="28" t="s">
        <v>3989</v>
      </c>
      <c r="AS669" s="28" t="s">
        <v>3990</v>
      </c>
      <c r="AT669" s="23" t="s">
        <v>113</v>
      </c>
      <c r="AU669" s="23" t="s">
        <v>114</v>
      </c>
      <c r="AV669" s="25" t="s">
        <v>128</v>
      </c>
      <c r="AW669" s="25" t="s">
        <v>128</v>
      </c>
      <c r="AX669" s="25" t="s">
        <v>128</v>
      </c>
      <c r="AY669" s="25" t="s">
        <v>128</v>
      </c>
      <c r="AZ669" s="25" t="s">
        <v>128</v>
      </c>
      <c r="BA669" s="25" t="s">
        <v>128</v>
      </c>
      <c r="BB669" s="25" t="s">
        <v>128</v>
      </c>
      <c r="BC669" s="25" t="s">
        <v>128</v>
      </c>
      <c r="BD669" s="25" t="s">
        <v>128</v>
      </c>
      <c r="BE669" s="25" t="s">
        <v>128</v>
      </c>
      <c r="BF669" s="25" t="s">
        <v>128</v>
      </c>
      <c r="BG669" s="25" t="s">
        <v>128</v>
      </c>
      <c r="BH669" s="25" t="s">
        <v>113</v>
      </c>
      <c r="BI669" s="23" t="s">
        <v>128</v>
      </c>
      <c r="BJ669" t="s">
        <v>1277</v>
      </c>
      <c r="BK669" s="23" t="s">
        <v>3729</v>
      </c>
      <c r="BL669" s="23"/>
    </row>
    <row r="670" spans="1:64" ht="15">
      <c r="A670" s="28">
        <v>1008</v>
      </c>
      <c r="B670" s="23" t="s">
        <v>3730</v>
      </c>
      <c r="C670" s="28" t="s">
        <v>3814</v>
      </c>
      <c r="D670" s="23" t="s">
        <v>1962</v>
      </c>
      <c r="E670" s="42" t="s">
        <v>113</v>
      </c>
      <c r="F670" s="25" t="s">
        <v>128</v>
      </c>
      <c r="G670" s="25" t="s">
        <v>109</v>
      </c>
      <c r="H670" s="25" t="s">
        <v>128</v>
      </c>
      <c r="I670" s="29" t="s">
        <v>1933</v>
      </c>
      <c r="J670" s="43" t="s">
        <v>1376</v>
      </c>
      <c r="K670" s="27" t="s">
        <v>23</v>
      </c>
      <c r="L670" s="29">
        <v>0.75</v>
      </c>
      <c r="M670" s="29">
        <v>1.5</v>
      </c>
      <c r="N670" s="29">
        <v>98.38616504710582</v>
      </c>
      <c r="O670" s="30">
        <v>5.5</v>
      </c>
      <c r="P670" s="27" t="s">
        <v>1901</v>
      </c>
      <c r="Q670" s="31">
        <v>2</v>
      </c>
      <c r="R670" s="25" t="s">
        <v>2995</v>
      </c>
      <c r="S670" s="25" t="s">
        <v>128</v>
      </c>
      <c r="T670" s="25" t="s">
        <v>4374</v>
      </c>
      <c r="U670" s="25" t="s">
        <v>128</v>
      </c>
      <c r="V670" s="23" t="s">
        <v>8</v>
      </c>
      <c r="W670" s="23" t="s">
        <v>8</v>
      </c>
      <c r="X670" s="23" t="s">
        <v>8</v>
      </c>
      <c r="Y670" s="23" t="s">
        <v>1353</v>
      </c>
      <c r="Z670" s="23" t="s">
        <v>1291</v>
      </c>
      <c r="AA670" s="23" t="s">
        <v>107</v>
      </c>
      <c r="AB670" s="23" t="s">
        <v>3919</v>
      </c>
      <c r="AC670" s="25">
        <v>5.6602739726027398</v>
      </c>
      <c r="AD670" s="32">
        <v>500000000</v>
      </c>
      <c r="AE670" s="33">
        <f>VLOOKUP(J670,Library!A:B,2,0)</f>
        <v>3</v>
      </c>
      <c r="AF670" s="33">
        <f>VLOOKUP(J670,Library!A:G,7,0)</f>
        <v>3</v>
      </c>
      <c r="AG670" s="28" t="str">
        <f>VLOOKUP(V670,Library!W:X,2,0)</f>
        <v>N/A</v>
      </c>
      <c r="AH670" s="28" t="str">
        <f>VLOOKUP(W670,Library!Y:Z,2,0)</f>
        <v>N/A</v>
      </c>
      <c r="AI670" s="28" t="str">
        <f>VLOOKUP(X670,Library!AA:AB,2,0)</f>
        <v>N/A</v>
      </c>
      <c r="AJ670" s="33">
        <f>IF(MAX(AG670,AH670,AI670)=0,VLOOKUP(I670,Library!$J:$P,7,0),MAX(AG670,AH670,AI670))</f>
        <v>7</v>
      </c>
      <c r="AK670" s="33">
        <f t="shared" si="45"/>
        <v>4</v>
      </c>
      <c r="AL670" s="33">
        <f>VLOOKUP(AA670,Library!T:U,2,0)</f>
        <v>1</v>
      </c>
      <c r="AM670" s="34">
        <f t="shared" si="46"/>
        <v>3.9999999999999996</v>
      </c>
      <c r="AN670" s="33">
        <f t="shared" si="47"/>
        <v>5</v>
      </c>
      <c r="AO670" s="28" t="s">
        <v>173</v>
      </c>
      <c r="AP670" s="25" t="s">
        <v>128</v>
      </c>
      <c r="AQ670" s="28" t="s">
        <v>3331</v>
      </c>
      <c r="AR670" s="28" t="s">
        <v>1961</v>
      </c>
      <c r="AS670" s="28" t="s">
        <v>1962</v>
      </c>
      <c r="AT670" s="23" t="s">
        <v>113</v>
      </c>
      <c r="AU670" s="23" t="s">
        <v>114</v>
      </c>
      <c r="AV670" s="25" t="s">
        <v>128</v>
      </c>
      <c r="AW670" s="25" t="s">
        <v>128</v>
      </c>
      <c r="AX670" s="25" t="s">
        <v>128</v>
      </c>
      <c r="AY670" s="25" t="s">
        <v>128</v>
      </c>
      <c r="AZ670" s="25" t="s">
        <v>128</v>
      </c>
      <c r="BA670" s="25" t="s">
        <v>128</v>
      </c>
      <c r="BB670" s="25" t="s">
        <v>128</v>
      </c>
      <c r="BC670" s="25" t="s">
        <v>128</v>
      </c>
      <c r="BD670" s="25" t="s">
        <v>128</v>
      </c>
      <c r="BE670" s="25" t="s">
        <v>128</v>
      </c>
      <c r="BF670" s="25" t="s">
        <v>128</v>
      </c>
      <c r="BG670" s="25" t="s">
        <v>109</v>
      </c>
      <c r="BH670" s="25" t="s">
        <v>113</v>
      </c>
      <c r="BI670" s="23" t="s">
        <v>128</v>
      </c>
      <c r="BJ670" t="s">
        <v>1277</v>
      </c>
      <c r="BK670" s="23" t="s">
        <v>3730</v>
      </c>
      <c r="BL670" s="23"/>
    </row>
    <row r="671" spans="1:64" ht="15">
      <c r="A671" s="28">
        <v>1009</v>
      </c>
      <c r="B671" s="23" t="s">
        <v>3731</v>
      </c>
      <c r="C671" s="28" t="s">
        <v>3815</v>
      </c>
      <c r="D671" s="23" t="s">
        <v>1977</v>
      </c>
      <c r="E671" s="42" t="s">
        <v>49</v>
      </c>
      <c r="F671" s="25" t="s">
        <v>109</v>
      </c>
      <c r="G671" s="25" t="s">
        <v>109</v>
      </c>
      <c r="H671" s="25" t="s">
        <v>128</v>
      </c>
      <c r="I671" s="29" t="s">
        <v>1941</v>
      </c>
      <c r="J671" s="43" t="s">
        <v>1374</v>
      </c>
      <c r="K671" s="27" t="s">
        <v>23</v>
      </c>
      <c r="L671" s="29" t="s">
        <v>3599</v>
      </c>
      <c r="M671" s="29" t="s">
        <v>3599</v>
      </c>
      <c r="N671" s="29" t="s">
        <v>3599</v>
      </c>
      <c r="O671" s="30">
        <v>1</v>
      </c>
      <c r="P671" s="27" t="s">
        <v>1901</v>
      </c>
      <c r="Q671" s="31">
        <v>2</v>
      </c>
      <c r="R671" s="25" t="s">
        <v>113</v>
      </c>
      <c r="S671" s="25" t="s">
        <v>109</v>
      </c>
      <c r="T671" s="25" t="s">
        <v>113</v>
      </c>
      <c r="U671" s="25" t="s">
        <v>128</v>
      </c>
      <c r="V671" s="23" t="s">
        <v>8</v>
      </c>
      <c r="W671" s="23" t="s">
        <v>8</v>
      </c>
      <c r="X671" s="23" t="s">
        <v>8</v>
      </c>
      <c r="Y671" s="23" t="s">
        <v>1353</v>
      </c>
      <c r="Z671" s="23" t="s">
        <v>1291</v>
      </c>
      <c r="AA671" s="23" t="s">
        <v>107</v>
      </c>
      <c r="AB671" s="23" t="s">
        <v>3920</v>
      </c>
      <c r="AC671" s="25">
        <v>6.6630136986301371</v>
      </c>
      <c r="AD671" s="32">
        <v>1004131493</v>
      </c>
      <c r="AE671" s="33">
        <f>VLOOKUP(J671,Library!A:B,2,0)</f>
        <v>3</v>
      </c>
      <c r="AF671" s="33">
        <f>VLOOKUP(J671,Library!A:G,7,0)</f>
        <v>3</v>
      </c>
      <c r="AG671" s="28" t="str">
        <f>VLOOKUP(V671,Library!W:X,2,0)</f>
        <v>N/A</v>
      </c>
      <c r="AH671" s="28" t="str">
        <f>VLOOKUP(W671,Library!Y:Z,2,0)</f>
        <v>N/A</v>
      </c>
      <c r="AI671" s="28" t="str">
        <f>VLOOKUP(X671,Library!AA:AB,2,0)</f>
        <v>N/A</v>
      </c>
      <c r="AJ671" s="33">
        <f>IF(MAX(AG671,AH671,AI671)=0,VLOOKUP(I671,Library!$J:$P,7,0),MAX(AG671,AH671,AI671))</f>
        <v>5</v>
      </c>
      <c r="AK671" s="33">
        <f t="shared" si="45"/>
        <v>4</v>
      </c>
      <c r="AL671" s="33">
        <f>VLOOKUP(AA671,Library!T:U,2,0)</f>
        <v>1</v>
      </c>
      <c r="AM671" s="34">
        <f t="shared" si="46"/>
        <v>3.4999999999999996</v>
      </c>
      <c r="AN671" s="33">
        <f t="shared" si="47"/>
        <v>4</v>
      </c>
      <c r="AO671" s="28" t="s">
        <v>136</v>
      </c>
      <c r="AP671" s="25" t="s">
        <v>128</v>
      </c>
      <c r="AQ671" s="28" t="s">
        <v>3402</v>
      </c>
      <c r="AR671" s="28" t="s">
        <v>1976</v>
      </c>
      <c r="AS671" s="28" t="s">
        <v>1977</v>
      </c>
      <c r="AT671" s="23" t="s">
        <v>3403</v>
      </c>
      <c r="AU671" s="23" t="s">
        <v>3991</v>
      </c>
      <c r="AV671" s="25" t="s">
        <v>109</v>
      </c>
      <c r="AW671" s="25" t="s">
        <v>128</v>
      </c>
      <c r="AX671" s="25" t="s">
        <v>109</v>
      </c>
      <c r="AY671" s="25" t="s">
        <v>128</v>
      </c>
      <c r="AZ671" s="25" t="s">
        <v>128</v>
      </c>
      <c r="BA671" s="25" t="s">
        <v>128</v>
      </c>
      <c r="BB671" s="25" t="s">
        <v>128</v>
      </c>
      <c r="BC671" s="25" t="s">
        <v>128</v>
      </c>
      <c r="BD671" s="25" t="s">
        <v>128</v>
      </c>
      <c r="BE671" s="25" t="s">
        <v>128</v>
      </c>
      <c r="BF671" s="25" t="s">
        <v>128</v>
      </c>
      <c r="BG671" s="25" t="s">
        <v>109</v>
      </c>
      <c r="BH671" s="25" t="s">
        <v>113</v>
      </c>
      <c r="BI671" s="23" t="s">
        <v>128</v>
      </c>
      <c r="BJ671" t="s">
        <v>1277</v>
      </c>
      <c r="BK671" s="23" t="s">
        <v>3731</v>
      </c>
      <c r="BL671" s="23"/>
    </row>
    <row r="672" spans="1:64" ht="15">
      <c r="A672" s="28">
        <v>1010</v>
      </c>
      <c r="B672" s="23" t="s">
        <v>3732</v>
      </c>
      <c r="C672" s="28" t="s">
        <v>3816</v>
      </c>
      <c r="D672" s="23" t="s">
        <v>1962</v>
      </c>
      <c r="E672" s="42" t="s">
        <v>113</v>
      </c>
      <c r="F672" s="25" t="s">
        <v>128</v>
      </c>
      <c r="G672" s="25" t="s">
        <v>109</v>
      </c>
      <c r="H672" s="25" t="s">
        <v>128</v>
      </c>
      <c r="I672" s="29" t="s">
        <v>3886</v>
      </c>
      <c r="J672" s="43" t="s">
        <v>1376</v>
      </c>
      <c r="K672" s="27" t="s">
        <v>23</v>
      </c>
      <c r="L672" s="29">
        <v>4.7130000000000001</v>
      </c>
      <c r="M672" s="29">
        <v>5.7880000000000003</v>
      </c>
      <c r="N672" s="29">
        <v>136.44950377852328</v>
      </c>
      <c r="O672" s="30">
        <v>8.5</v>
      </c>
      <c r="P672" s="27" t="s">
        <v>1901</v>
      </c>
      <c r="Q672" s="31">
        <v>2</v>
      </c>
      <c r="R672" s="25" t="s">
        <v>2995</v>
      </c>
      <c r="S672" s="25" t="s">
        <v>128</v>
      </c>
      <c r="T672" s="25" t="s">
        <v>4374</v>
      </c>
      <c r="U672" s="25" t="s">
        <v>128</v>
      </c>
      <c r="V672" s="23" t="s">
        <v>8</v>
      </c>
      <c r="W672" s="23" t="s">
        <v>8</v>
      </c>
      <c r="X672" s="23" t="s">
        <v>8</v>
      </c>
      <c r="Y672" s="23" t="s">
        <v>1353</v>
      </c>
      <c r="Z672" s="23" t="s">
        <v>1291</v>
      </c>
      <c r="AA672" s="23" t="s">
        <v>107</v>
      </c>
      <c r="AB672" s="23" t="s">
        <v>2695</v>
      </c>
      <c r="AC672" s="25">
        <v>3.6602739726027398</v>
      </c>
      <c r="AD672" s="32">
        <v>650000000</v>
      </c>
      <c r="AE672" s="33">
        <f>VLOOKUP(J672,Library!A:B,2,0)</f>
        <v>3</v>
      </c>
      <c r="AF672" s="33">
        <f>VLOOKUP(J672,Library!A:G,7,0)</f>
        <v>3</v>
      </c>
      <c r="AG672" s="28" t="str">
        <f>VLOOKUP(V672,Library!W:X,2,0)</f>
        <v>N/A</v>
      </c>
      <c r="AH672" s="28" t="str">
        <f>VLOOKUP(W672,Library!Y:Z,2,0)</f>
        <v>N/A</v>
      </c>
      <c r="AI672" s="28" t="str">
        <f>VLOOKUP(X672,Library!AA:AB,2,0)</f>
        <v>N/A</v>
      </c>
      <c r="AJ672" s="33">
        <f>IF(MAX(AG672,AH672,AI672)=0,VLOOKUP(I672,Library!$J:$P,7,0),MAX(AG672,AH672,AI672))</f>
        <v>7</v>
      </c>
      <c r="AK672" s="33">
        <f t="shared" si="45"/>
        <v>3</v>
      </c>
      <c r="AL672" s="33">
        <f>VLOOKUP(AA672,Library!T:U,2,0)</f>
        <v>1</v>
      </c>
      <c r="AM672" s="34">
        <f t="shared" si="46"/>
        <v>3.8999999999999995</v>
      </c>
      <c r="AN672" s="33">
        <f t="shared" si="47"/>
        <v>5</v>
      </c>
      <c r="AO672" s="28" t="s">
        <v>173</v>
      </c>
      <c r="AP672" s="25" t="s">
        <v>128</v>
      </c>
      <c r="AQ672" s="28" t="s">
        <v>3331</v>
      </c>
      <c r="AR672" s="28" t="s">
        <v>1961</v>
      </c>
      <c r="AS672" s="28" t="s">
        <v>1962</v>
      </c>
      <c r="AT672" s="23" t="s">
        <v>113</v>
      </c>
      <c r="AU672" s="23" t="s">
        <v>1318</v>
      </c>
      <c r="AV672" s="25" t="s">
        <v>128</v>
      </c>
      <c r="AW672" s="25" t="s">
        <v>128</v>
      </c>
      <c r="AX672" s="25" t="s">
        <v>128</v>
      </c>
      <c r="AY672" s="25" t="s">
        <v>128</v>
      </c>
      <c r="AZ672" s="25" t="s">
        <v>128</v>
      </c>
      <c r="BA672" s="25" t="s">
        <v>128</v>
      </c>
      <c r="BB672" s="25" t="s">
        <v>128</v>
      </c>
      <c r="BC672" s="25" t="s">
        <v>128</v>
      </c>
      <c r="BD672" s="25" t="s">
        <v>128</v>
      </c>
      <c r="BE672" s="25" t="s">
        <v>128</v>
      </c>
      <c r="BF672" s="25" t="s">
        <v>128</v>
      </c>
      <c r="BG672" s="25" t="s">
        <v>109</v>
      </c>
      <c r="BH672" s="25" t="s">
        <v>113</v>
      </c>
      <c r="BI672" s="23" t="s">
        <v>128</v>
      </c>
      <c r="BJ672" t="s">
        <v>1277</v>
      </c>
      <c r="BK672" s="23" t="s">
        <v>3732</v>
      </c>
      <c r="BL672" s="23"/>
    </row>
    <row r="673" spans="1:64" ht="15">
      <c r="A673" s="28">
        <v>1011</v>
      </c>
      <c r="B673" s="23" t="s">
        <v>3733</v>
      </c>
      <c r="C673" s="28" t="s">
        <v>3817</v>
      </c>
      <c r="D673" s="23" t="s">
        <v>1962</v>
      </c>
      <c r="E673" s="42" t="s">
        <v>113</v>
      </c>
      <c r="F673" s="25" t="s">
        <v>128</v>
      </c>
      <c r="G673" s="25" t="s">
        <v>109</v>
      </c>
      <c r="H673" s="25" t="s">
        <v>128</v>
      </c>
      <c r="I673" s="29" t="s">
        <v>3886</v>
      </c>
      <c r="J673" s="43" t="s">
        <v>1376</v>
      </c>
      <c r="K673" s="27" t="s">
        <v>23</v>
      </c>
      <c r="L673" s="29">
        <v>2</v>
      </c>
      <c r="M673" s="29">
        <v>3</v>
      </c>
      <c r="N673" s="29">
        <v>172.39750346918891</v>
      </c>
      <c r="O673" s="30">
        <v>9</v>
      </c>
      <c r="P673" s="27" t="s">
        <v>1901</v>
      </c>
      <c r="Q673" s="31">
        <v>2</v>
      </c>
      <c r="R673" s="25" t="s">
        <v>2995</v>
      </c>
      <c r="S673" s="25" t="s">
        <v>128</v>
      </c>
      <c r="T673" s="25" t="s">
        <v>4374</v>
      </c>
      <c r="U673" s="25" t="s">
        <v>128</v>
      </c>
      <c r="V673" s="23" t="s">
        <v>8</v>
      </c>
      <c r="W673" s="23" t="s">
        <v>8</v>
      </c>
      <c r="X673" s="23" t="s">
        <v>8</v>
      </c>
      <c r="Y673" s="23" t="s">
        <v>1353</v>
      </c>
      <c r="Z673" s="23" t="s">
        <v>1291</v>
      </c>
      <c r="AA673" s="23" t="s">
        <v>107</v>
      </c>
      <c r="AB673" s="23" t="s">
        <v>2941</v>
      </c>
      <c r="AC673" s="25">
        <v>4.6602739726027398</v>
      </c>
      <c r="AD673" s="32">
        <v>500000000</v>
      </c>
      <c r="AE673" s="33">
        <f>VLOOKUP(J673,Library!A:B,2,0)</f>
        <v>3</v>
      </c>
      <c r="AF673" s="33">
        <f>VLOOKUP(J673,Library!A:G,7,0)</f>
        <v>3</v>
      </c>
      <c r="AG673" s="28" t="str">
        <f>VLOOKUP(V673,Library!W:X,2,0)</f>
        <v>N/A</v>
      </c>
      <c r="AH673" s="28" t="str">
        <f>VLOOKUP(W673,Library!Y:Z,2,0)</f>
        <v>N/A</v>
      </c>
      <c r="AI673" s="28" t="str">
        <f>VLOOKUP(X673,Library!AA:AB,2,0)</f>
        <v>N/A</v>
      </c>
      <c r="AJ673" s="33">
        <f>IF(MAX(AG673,AH673,AI673)=0,VLOOKUP(I673,Library!$J:$P,7,0),MAX(AG673,AH673,AI673))</f>
        <v>7</v>
      </c>
      <c r="AK673" s="33">
        <f t="shared" si="45"/>
        <v>3</v>
      </c>
      <c r="AL673" s="33">
        <f>VLOOKUP(AA673,Library!T:U,2,0)</f>
        <v>1</v>
      </c>
      <c r="AM673" s="34">
        <f t="shared" si="46"/>
        <v>3.8999999999999995</v>
      </c>
      <c r="AN673" s="33">
        <f t="shared" si="47"/>
        <v>5</v>
      </c>
      <c r="AO673" s="28" t="s">
        <v>173</v>
      </c>
      <c r="AP673" s="25" t="s">
        <v>128</v>
      </c>
      <c r="AQ673" s="28" t="s">
        <v>3331</v>
      </c>
      <c r="AR673" s="28" t="s">
        <v>1961</v>
      </c>
      <c r="AS673" s="28" t="s">
        <v>1962</v>
      </c>
      <c r="AT673" s="23" t="s">
        <v>113</v>
      </c>
      <c r="AU673" s="23" t="s">
        <v>114</v>
      </c>
      <c r="AV673" s="25" t="s">
        <v>128</v>
      </c>
      <c r="AW673" s="25" t="s">
        <v>128</v>
      </c>
      <c r="AX673" s="25" t="s">
        <v>128</v>
      </c>
      <c r="AY673" s="25" t="s">
        <v>128</v>
      </c>
      <c r="AZ673" s="25" t="s">
        <v>128</v>
      </c>
      <c r="BA673" s="25" t="s">
        <v>128</v>
      </c>
      <c r="BB673" s="25" t="s">
        <v>128</v>
      </c>
      <c r="BC673" s="25" t="s">
        <v>128</v>
      </c>
      <c r="BD673" s="25" t="s">
        <v>128</v>
      </c>
      <c r="BE673" s="25" t="s">
        <v>128</v>
      </c>
      <c r="BF673" s="25" t="s">
        <v>128</v>
      </c>
      <c r="BG673" s="25" t="s">
        <v>109</v>
      </c>
      <c r="BH673" s="25" t="s">
        <v>113</v>
      </c>
      <c r="BI673" s="23" t="s">
        <v>128</v>
      </c>
      <c r="BJ673" t="s">
        <v>1277</v>
      </c>
      <c r="BK673" s="23" t="s">
        <v>3733</v>
      </c>
      <c r="BL673" s="23"/>
    </row>
    <row r="674" spans="1:64" ht="15">
      <c r="A674" s="28">
        <v>1012</v>
      </c>
      <c r="B674" s="23" t="s">
        <v>3734</v>
      </c>
      <c r="C674" s="28" t="s">
        <v>3818</v>
      </c>
      <c r="D674" s="23" t="s">
        <v>1962</v>
      </c>
      <c r="E674" s="42" t="s">
        <v>113</v>
      </c>
      <c r="F674" s="25" t="s">
        <v>128</v>
      </c>
      <c r="G674" s="25" t="s">
        <v>109</v>
      </c>
      <c r="H674" s="25" t="s">
        <v>128</v>
      </c>
      <c r="I674" s="29" t="s">
        <v>3886</v>
      </c>
      <c r="J674" s="43" t="s">
        <v>1376</v>
      </c>
      <c r="K674" s="27" t="s">
        <v>23</v>
      </c>
      <c r="L674" s="29">
        <v>0.96199999999999997</v>
      </c>
      <c r="M674" s="29">
        <v>2.0379999999999998</v>
      </c>
      <c r="N674" s="29">
        <v>222.11997787132117</v>
      </c>
      <c r="O674" s="30">
        <v>9.8000000000000007</v>
      </c>
      <c r="P674" s="27" t="s">
        <v>1901</v>
      </c>
      <c r="Q674" s="31">
        <v>2</v>
      </c>
      <c r="R674" s="25" t="s">
        <v>2995</v>
      </c>
      <c r="S674" s="25" t="s">
        <v>128</v>
      </c>
      <c r="T674" s="25" t="s">
        <v>4374</v>
      </c>
      <c r="U674" s="25" t="s">
        <v>128</v>
      </c>
      <c r="V674" s="23" t="s">
        <v>8</v>
      </c>
      <c r="W674" s="23" t="s">
        <v>8</v>
      </c>
      <c r="X674" s="23" t="s">
        <v>8</v>
      </c>
      <c r="Y674" s="23" t="s">
        <v>1353</v>
      </c>
      <c r="Z674" s="23" t="s">
        <v>1291</v>
      </c>
      <c r="AA674" s="23" t="s">
        <v>107</v>
      </c>
      <c r="AB674" s="23" t="s">
        <v>3919</v>
      </c>
      <c r="AC674" s="25">
        <v>5.6602739726027398</v>
      </c>
      <c r="AD674" s="32">
        <v>650000000</v>
      </c>
      <c r="AE674" s="33">
        <f>VLOOKUP(J674,Library!A:B,2,0)</f>
        <v>3</v>
      </c>
      <c r="AF674" s="33">
        <f>VLOOKUP(J674,Library!A:G,7,0)</f>
        <v>3</v>
      </c>
      <c r="AG674" s="28" t="str">
        <f>VLOOKUP(V674,Library!W:X,2,0)</f>
        <v>N/A</v>
      </c>
      <c r="AH674" s="28" t="str">
        <f>VLOOKUP(W674,Library!Y:Z,2,0)</f>
        <v>N/A</v>
      </c>
      <c r="AI674" s="28" t="str">
        <f>VLOOKUP(X674,Library!AA:AB,2,0)</f>
        <v>N/A</v>
      </c>
      <c r="AJ674" s="33">
        <f>IF(MAX(AG674,AH674,AI674)=0,VLOOKUP(I674,Library!$J:$P,7,0),MAX(AG674,AH674,AI674))</f>
        <v>7</v>
      </c>
      <c r="AK674" s="33">
        <f t="shared" si="45"/>
        <v>4</v>
      </c>
      <c r="AL674" s="33">
        <f>VLOOKUP(AA674,Library!T:U,2,0)</f>
        <v>1</v>
      </c>
      <c r="AM674" s="34">
        <f t="shared" si="46"/>
        <v>3.9999999999999996</v>
      </c>
      <c r="AN674" s="33">
        <f t="shared" si="47"/>
        <v>5</v>
      </c>
      <c r="AO674" s="28" t="s">
        <v>173</v>
      </c>
      <c r="AP674" s="25" t="s">
        <v>128</v>
      </c>
      <c r="AQ674" s="28" t="s">
        <v>3331</v>
      </c>
      <c r="AR674" s="28" t="s">
        <v>1961</v>
      </c>
      <c r="AS674" s="28" t="s">
        <v>1962</v>
      </c>
      <c r="AT674" s="23" t="s">
        <v>113</v>
      </c>
      <c r="AU674" s="23" t="s">
        <v>114</v>
      </c>
      <c r="AV674" s="25" t="s">
        <v>128</v>
      </c>
      <c r="AW674" s="25" t="s">
        <v>128</v>
      </c>
      <c r="AX674" s="25" t="s">
        <v>128</v>
      </c>
      <c r="AY674" s="25" t="s">
        <v>128</v>
      </c>
      <c r="AZ674" s="25" t="s">
        <v>128</v>
      </c>
      <c r="BA674" s="25" t="s">
        <v>128</v>
      </c>
      <c r="BB674" s="25" t="s">
        <v>128</v>
      </c>
      <c r="BC674" s="25" t="s">
        <v>128</v>
      </c>
      <c r="BD674" s="25" t="s">
        <v>128</v>
      </c>
      <c r="BE674" s="25" t="s">
        <v>128</v>
      </c>
      <c r="BF674" s="25" t="s">
        <v>128</v>
      </c>
      <c r="BG674" s="25" t="s">
        <v>109</v>
      </c>
      <c r="BH674" s="25" t="s">
        <v>113</v>
      </c>
      <c r="BI674" s="23" t="s">
        <v>128</v>
      </c>
      <c r="BJ674" t="s">
        <v>1277</v>
      </c>
      <c r="BK674" s="23" t="s">
        <v>3734</v>
      </c>
      <c r="BL674" s="23"/>
    </row>
    <row r="675" spans="1:64" ht="15">
      <c r="A675" s="28">
        <v>1015</v>
      </c>
      <c r="B675" s="23" t="s">
        <v>3735</v>
      </c>
      <c r="C675" s="28" t="s">
        <v>3819</v>
      </c>
      <c r="D675" s="23" t="s">
        <v>332</v>
      </c>
      <c r="E675" s="42">
        <v>4</v>
      </c>
      <c r="F675" s="25" t="s">
        <v>109</v>
      </c>
      <c r="G675" s="25" t="s">
        <v>109</v>
      </c>
      <c r="H675" s="25" t="s">
        <v>128</v>
      </c>
      <c r="I675" s="29" t="s">
        <v>333</v>
      </c>
      <c r="J675" s="43" t="s">
        <v>1374</v>
      </c>
      <c r="K675" s="27" t="s">
        <v>21</v>
      </c>
      <c r="L675" s="29">
        <v>111.185</v>
      </c>
      <c r="M675" s="29">
        <v>111.422</v>
      </c>
      <c r="N675" s="29">
        <v>-5.7025119382747125</v>
      </c>
      <c r="O675" s="30">
        <v>0</v>
      </c>
      <c r="P675" s="27" t="s">
        <v>1294</v>
      </c>
      <c r="Q675" s="31">
        <v>0</v>
      </c>
      <c r="R675" s="25" t="s">
        <v>113</v>
      </c>
      <c r="S675" s="25" t="s">
        <v>128</v>
      </c>
      <c r="T675" s="25" t="s">
        <v>4374</v>
      </c>
      <c r="U675" s="25" t="s">
        <v>109</v>
      </c>
      <c r="V675" s="23" t="s">
        <v>8</v>
      </c>
      <c r="W675" s="23" t="s">
        <v>1220</v>
      </c>
      <c r="X675" s="23" t="s">
        <v>8</v>
      </c>
      <c r="Y675" s="23" t="s">
        <v>1301</v>
      </c>
      <c r="Z675" s="23" t="s">
        <v>1276</v>
      </c>
      <c r="AA675" s="23" t="s">
        <v>107</v>
      </c>
      <c r="AB675" s="23" t="s">
        <v>3921</v>
      </c>
      <c r="AC675" s="25">
        <v>1.8712328767123287</v>
      </c>
      <c r="AD675" s="32">
        <v>855000000</v>
      </c>
      <c r="AE675" s="33">
        <f>VLOOKUP(J675,Library!A:B,2,0)</f>
        <v>3</v>
      </c>
      <c r="AF675" s="33">
        <f>VLOOKUP(J675,Library!A:G,7,0)</f>
        <v>3</v>
      </c>
      <c r="AG675" s="28" t="str">
        <f>VLOOKUP(V675,Library!W:X,2,0)</f>
        <v>N/A</v>
      </c>
      <c r="AH675" s="28">
        <f>VLOOKUP(W675,Library!Y:Z,2,0)</f>
        <v>4</v>
      </c>
      <c r="AI675" s="28" t="str">
        <f>VLOOKUP(X675,Library!AA:AB,2,0)</f>
        <v>N/A</v>
      </c>
      <c r="AJ675" s="33">
        <f>IF(MAX(AG675,AH675,AI675)=0,VLOOKUP(I675,Library!$J:$P,7,0),MAX(AG675,AH675,AI675))</f>
        <v>4</v>
      </c>
      <c r="AK675" s="33">
        <f t="shared" si="45"/>
        <v>3</v>
      </c>
      <c r="AL675" s="33">
        <f>VLOOKUP(AA675,Library!T:U,2,0)</f>
        <v>1</v>
      </c>
      <c r="AM675" s="34">
        <f t="shared" si="46"/>
        <v>3.1499999999999995</v>
      </c>
      <c r="AN675" s="33">
        <f t="shared" si="47"/>
        <v>4</v>
      </c>
      <c r="AO675" s="28" t="s">
        <v>127</v>
      </c>
      <c r="AP675" s="25" t="s">
        <v>128</v>
      </c>
      <c r="AQ675" s="28" t="s">
        <v>334</v>
      </c>
      <c r="AR675" s="28" t="s">
        <v>335</v>
      </c>
      <c r="AS675" s="28" t="s">
        <v>332</v>
      </c>
      <c r="AT675" s="23" t="s">
        <v>113</v>
      </c>
      <c r="AU675" s="23" t="s">
        <v>3476</v>
      </c>
      <c r="AV675" s="25" t="s">
        <v>128</v>
      </c>
      <c r="AW675" s="25" t="s">
        <v>128</v>
      </c>
      <c r="AX675" s="25" t="s">
        <v>109</v>
      </c>
      <c r="AY675" s="25" t="s">
        <v>128</v>
      </c>
      <c r="AZ675" s="25" t="s">
        <v>128</v>
      </c>
      <c r="BA675" s="25" t="s">
        <v>128</v>
      </c>
      <c r="BB675" s="25" t="s">
        <v>128</v>
      </c>
      <c r="BC675" s="25" t="s">
        <v>128</v>
      </c>
      <c r="BD675" s="25" t="s">
        <v>128</v>
      </c>
      <c r="BE675" s="25" t="s">
        <v>128</v>
      </c>
      <c r="BF675" s="25" t="s">
        <v>128</v>
      </c>
      <c r="BG675" s="25" t="s">
        <v>128</v>
      </c>
      <c r="BH675" s="25" t="s">
        <v>113</v>
      </c>
      <c r="BI675" s="23" t="s">
        <v>128</v>
      </c>
      <c r="BJ675" t="s">
        <v>1340</v>
      </c>
      <c r="BK675" s="23" t="s">
        <v>3735</v>
      </c>
      <c r="BL675" s="23"/>
    </row>
    <row r="676" spans="1:64" ht="15">
      <c r="A676" s="28">
        <v>1016</v>
      </c>
      <c r="B676" s="23" t="s">
        <v>3736</v>
      </c>
      <c r="C676" s="28" t="s">
        <v>3820</v>
      </c>
      <c r="D676" s="23" t="s">
        <v>3995</v>
      </c>
      <c r="E676" s="42">
        <v>3</v>
      </c>
      <c r="F676" s="25" t="s">
        <v>128</v>
      </c>
      <c r="G676" s="25" t="s">
        <v>128</v>
      </c>
      <c r="H676" s="25" t="s">
        <v>128</v>
      </c>
      <c r="I676" s="29" t="s">
        <v>3889</v>
      </c>
      <c r="J676" s="43" t="s">
        <v>4252</v>
      </c>
      <c r="K676" s="27" t="s">
        <v>4251</v>
      </c>
      <c r="L676" s="29">
        <v>29.425000000000001</v>
      </c>
      <c r="M676" s="29">
        <v>30.026</v>
      </c>
      <c r="N676" s="29">
        <v>3.2256544733464083</v>
      </c>
      <c r="O676" s="30">
        <v>0.85</v>
      </c>
      <c r="P676" s="27" t="s">
        <v>106</v>
      </c>
      <c r="Q676" s="31">
        <v>1</v>
      </c>
      <c r="R676" s="25" t="s">
        <v>2847</v>
      </c>
      <c r="S676" s="25" t="s">
        <v>128</v>
      </c>
      <c r="T676" s="25" t="s">
        <v>4374</v>
      </c>
      <c r="U676" s="25" t="s">
        <v>128</v>
      </c>
      <c r="V676" s="23" t="s">
        <v>1197</v>
      </c>
      <c r="W676" s="23" t="s">
        <v>4239</v>
      </c>
      <c r="X676" s="23" t="s">
        <v>8</v>
      </c>
      <c r="Y676" s="23" t="s">
        <v>1301</v>
      </c>
      <c r="Z676" s="23" t="s">
        <v>113</v>
      </c>
      <c r="AA676" s="23" t="s">
        <v>1199</v>
      </c>
      <c r="AB676" s="23" t="s">
        <v>3922</v>
      </c>
      <c r="AC676" s="25">
        <v>94.468493150684935</v>
      </c>
      <c r="AD676" s="32">
        <v>5250000000</v>
      </c>
      <c r="AE676" s="33">
        <f>VLOOKUP(J676,Library!A:B,2,0)</f>
        <v>1</v>
      </c>
      <c r="AF676" s="33">
        <f>VLOOKUP(J676,Library!A:G,7,0)</f>
        <v>3</v>
      </c>
      <c r="AG676" s="28">
        <f>VLOOKUP(V676,Library!W:X,2,0)</f>
        <v>2</v>
      </c>
      <c r="AH676" s="28">
        <f>VLOOKUP(W676,Library!Y:Z,2,0)</f>
        <v>2</v>
      </c>
      <c r="AI676" s="28" t="str">
        <f>VLOOKUP(X676,Library!AA:AB,2,0)</f>
        <v>N/A</v>
      </c>
      <c r="AJ676" s="33">
        <f>IF(MAX(AG676,AH676,AI676)=0,VLOOKUP(I676,Library!$J:$P,7,0),MAX(AG676,AH676,AI676))</f>
        <v>2</v>
      </c>
      <c r="AK676" s="33">
        <f t="shared" si="45"/>
        <v>5</v>
      </c>
      <c r="AL676" s="33">
        <f>VLOOKUP(AA676,Library!T:U,2,0)</f>
        <v>1</v>
      </c>
      <c r="AM676" s="34">
        <f t="shared" si="46"/>
        <v>2.15</v>
      </c>
      <c r="AN676" s="33">
        <f t="shared" si="47"/>
        <v>3</v>
      </c>
      <c r="AO676" s="28" t="s">
        <v>3992</v>
      </c>
      <c r="AP676" s="25" t="s">
        <v>128</v>
      </c>
      <c r="AQ676" s="28" t="s">
        <v>3993</v>
      </c>
      <c r="AR676" s="28" t="s">
        <v>3994</v>
      </c>
      <c r="AS676" s="28" t="s">
        <v>3995</v>
      </c>
      <c r="AT676" s="23" t="s">
        <v>113</v>
      </c>
      <c r="AU676" s="23" t="s">
        <v>114</v>
      </c>
      <c r="AV676" s="25" t="s">
        <v>128</v>
      </c>
      <c r="AW676" s="25" t="s">
        <v>128</v>
      </c>
      <c r="AX676" s="25" t="s">
        <v>128</v>
      </c>
      <c r="AY676" s="25" t="s">
        <v>128</v>
      </c>
      <c r="AZ676" s="25" t="s">
        <v>128</v>
      </c>
      <c r="BA676" s="25" t="s">
        <v>128</v>
      </c>
      <c r="BB676" s="25" t="s">
        <v>128</v>
      </c>
      <c r="BC676" s="25" t="s">
        <v>128</v>
      </c>
      <c r="BD676" s="25" t="s">
        <v>128</v>
      </c>
      <c r="BE676" s="25" t="s">
        <v>128</v>
      </c>
      <c r="BF676" s="25" t="s">
        <v>128</v>
      </c>
      <c r="BG676" s="25" t="s">
        <v>128</v>
      </c>
      <c r="BH676" s="25" t="s">
        <v>113</v>
      </c>
      <c r="BI676" s="23" t="s">
        <v>128</v>
      </c>
      <c r="BJ676" t="s">
        <v>1345</v>
      </c>
      <c r="BK676" s="23" t="s">
        <v>3736</v>
      </c>
      <c r="BL676" s="23"/>
    </row>
    <row r="677" spans="1:64" ht="15">
      <c r="A677" s="28">
        <v>1017</v>
      </c>
      <c r="B677" s="23" t="s">
        <v>3737</v>
      </c>
      <c r="C677" s="28" t="s">
        <v>3821</v>
      </c>
      <c r="D677" s="23" t="s">
        <v>2161</v>
      </c>
      <c r="E677" s="42" t="s">
        <v>49</v>
      </c>
      <c r="F677" s="25" t="s">
        <v>109</v>
      </c>
      <c r="G677" s="25" t="s">
        <v>109</v>
      </c>
      <c r="H677" s="25" t="s">
        <v>128</v>
      </c>
      <c r="I677" s="29" t="s">
        <v>2501</v>
      </c>
      <c r="J677" s="43" t="s">
        <v>1376</v>
      </c>
      <c r="K677" s="27" t="s">
        <v>23</v>
      </c>
      <c r="L677" s="29">
        <v>1.417</v>
      </c>
      <c r="M677" s="29">
        <v>2.3330000000000002</v>
      </c>
      <c r="N677" s="29">
        <v>327.90398628375476</v>
      </c>
      <c r="O677" s="30">
        <v>7.65</v>
      </c>
      <c r="P677" s="27" t="s">
        <v>1899</v>
      </c>
      <c r="Q677" s="31">
        <v>2</v>
      </c>
      <c r="R677" s="25" t="s">
        <v>113</v>
      </c>
      <c r="S677" s="25" t="s">
        <v>109</v>
      </c>
      <c r="T677" s="25" t="s">
        <v>113</v>
      </c>
      <c r="U677" s="25" t="s">
        <v>128</v>
      </c>
      <c r="V677" s="23" t="s">
        <v>8</v>
      </c>
      <c r="W677" s="23" t="s">
        <v>8</v>
      </c>
      <c r="X677" s="23" t="s">
        <v>8</v>
      </c>
      <c r="Y677" s="23" t="s">
        <v>2615</v>
      </c>
      <c r="Z677" s="23" t="s">
        <v>1291</v>
      </c>
      <c r="AA677" s="23" t="s">
        <v>107</v>
      </c>
      <c r="AB677" s="23" t="s">
        <v>2723</v>
      </c>
      <c r="AC677" s="25">
        <v>-0.43561643835616437</v>
      </c>
      <c r="AD677" s="32">
        <v>348413000</v>
      </c>
      <c r="AE677" s="33">
        <f>VLOOKUP(J677,Library!A:B,2,0)</f>
        <v>3</v>
      </c>
      <c r="AF677" s="33">
        <f>VLOOKUP(J677,Library!A:G,7,0)</f>
        <v>3</v>
      </c>
      <c r="AG677" s="28" t="str">
        <f>VLOOKUP(V677,Library!W:X,2,0)</f>
        <v>N/A</v>
      </c>
      <c r="AH677" s="28" t="str">
        <f>VLOOKUP(W677,Library!Y:Z,2,0)</f>
        <v>N/A</v>
      </c>
      <c r="AI677" s="28" t="str">
        <f>VLOOKUP(X677,Library!AA:AB,2,0)</f>
        <v>N/A</v>
      </c>
      <c r="AJ677" s="33">
        <f>IF(MAX(AG677,AH677,AI677)=0,VLOOKUP(I677,Library!$J:$P,7,0),MAX(AG677,AH677,AI677))</f>
        <v>7</v>
      </c>
      <c r="AK677" s="33" t="str">
        <f t="shared" si="45"/>
        <v/>
      </c>
      <c r="AL677" s="33">
        <f>VLOOKUP(AA677,Library!T:U,2,0)</f>
        <v>1</v>
      </c>
      <c r="AM677" s="34" t="e">
        <f t="shared" si="46"/>
        <v>#VALUE!</v>
      </c>
      <c r="AN677" s="33" t="e">
        <f t="shared" si="47"/>
        <v>#VALUE!</v>
      </c>
      <c r="AO677" s="28" t="s">
        <v>136</v>
      </c>
      <c r="AP677" s="25" t="s">
        <v>128</v>
      </c>
      <c r="AQ677" s="28" t="s">
        <v>3326</v>
      </c>
      <c r="AR677" s="28" t="s">
        <v>3327</v>
      </c>
      <c r="AS677" s="28" t="s">
        <v>2161</v>
      </c>
      <c r="AT677" s="23" t="s">
        <v>3996</v>
      </c>
      <c r="AU677" s="23" t="s">
        <v>3309</v>
      </c>
      <c r="AV677" s="25" t="s">
        <v>109</v>
      </c>
      <c r="AW677" s="25" t="s">
        <v>128</v>
      </c>
      <c r="AX677" s="25" t="s">
        <v>128</v>
      </c>
      <c r="AY677" s="25" t="s">
        <v>128</v>
      </c>
      <c r="AZ677" s="25" t="s">
        <v>128</v>
      </c>
      <c r="BA677" s="25" t="s">
        <v>128</v>
      </c>
      <c r="BB677" s="25" t="s">
        <v>128</v>
      </c>
      <c r="BC677" s="25" t="s">
        <v>128</v>
      </c>
      <c r="BD677" s="25" t="s">
        <v>128</v>
      </c>
      <c r="BE677" s="25" t="s">
        <v>128</v>
      </c>
      <c r="BF677" s="25" t="s">
        <v>128</v>
      </c>
      <c r="BG677" s="25" t="s">
        <v>109</v>
      </c>
      <c r="BH677" s="25" t="s">
        <v>113</v>
      </c>
      <c r="BI677" s="23" t="s">
        <v>128</v>
      </c>
      <c r="BJ677" t="s">
        <v>1277</v>
      </c>
      <c r="BK677" s="23" t="s">
        <v>3737</v>
      </c>
      <c r="BL677" s="23"/>
    </row>
    <row r="678" spans="1:64" ht="15">
      <c r="A678" s="28">
        <v>1018</v>
      </c>
      <c r="B678" s="23" t="s">
        <v>3738</v>
      </c>
      <c r="C678" s="28" t="s">
        <v>3822</v>
      </c>
      <c r="D678" s="23" t="s">
        <v>2161</v>
      </c>
      <c r="E678" s="42" t="s">
        <v>49</v>
      </c>
      <c r="F678" s="25" t="s">
        <v>109</v>
      </c>
      <c r="G678" s="25" t="s">
        <v>109</v>
      </c>
      <c r="H678" s="25" t="s">
        <v>128</v>
      </c>
      <c r="I678" s="29" t="s">
        <v>2501</v>
      </c>
      <c r="J678" s="43" t="s">
        <v>1376</v>
      </c>
      <c r="K678" s="27" t="s">
        <v>23</v>
      </c>
      <c r="L678" s="29" t="s">
        <v>3599</v>
      </c>
      <c r="M678" s="29" t="s">
        <v>3599</v>
      </c>
      <c r="N678" s="29" t="s">
        <v>3599</v>
      </c>
      <c r="O678" s="30">
        <v>7.9</v>
      </c>
      <c r="P678" s="27" t="s">
        <v>1899</v>
      </c>
      <c r="Q678" s="31">
        <v>2</v>
      </c>
      <c r="R678" s="25" t="s">
        <v>113</v>
      </c>
      <c r="S678" s="25" t="s">
        <v>109</v>
      </c>
      <c r="T678" s="25" t="s">
        <v>113</v>
      </c>
      <c r="U678" s="25" t="s">
        <v>128</v>
      </c>
      <c r="V678" s="23" t="s">
        <v>8</v>
      </c>
      <c r="W678" s="23" t="s">
        <v>8</v>
      </c>
      <c r="X678" s="23" t="s">
        <v>8</v>
      </c>
      <c r="Y678" s="23" t="s">
        <v>2615</v>
      </c>
      <c r="Z678" s="23" t="s">
        <v>1291</v>
      </c>
      <c r="AA678" s="23" t="s">
        <v>107</v>
      </c>
      <c r="AB678" s="23" t="s">
        <v>3923</v>
      </c>
      <c r="AC678" s="25">
        <v>-0.23835616438356164</v>
      </c>
      <c r="AD678" s="32">
        <v>173165000</v>
      </c>
      <c r="AE678" s="33">
        <f>VLOOKUP(J678,Library!A:B,2,0)</f>
        <v>3</v>
      </c>
      <c r="AF678" s="33">
        <f>VLOOKUP(J678,Library!A:G,7,0)</f>
        <v>3</v>
      </c>
      <c r="AG678" s="28" t="str">
        <f>VLOOKUP(V678,Library!W:X,2,0)</f>
        <v>N/A</v>
      </c>
      <c r="AH678" s="28" t="str">
        <f>VLOOKUP(W678,Library!Y:Z,2,0)</f>
        <v>N/A</v>
      </c>
      <c r="AI678" s="28" t="str">
        <f>VLOOKUP(X678,Library!AA:AB,2,0)</f>
        <v>N/A</v>
      </c>
      <c r="AJ678" s="33">
        <f>IF(MAX(AG678,AH678,AI678)=0,VLOOKUP(I678,Library!$J:$P,7,0),MAX(AG678,AH678,AI678))</f>
        <v>7</v>
      </c>
      <c r="AK678" s="33" t="str">
        <f t="shared" si="45"/>
        <v/>
      </c>
      <c r="AL678" s="33">
        <f>VLOOKUP(AA678,Library!T:U,2,0)</f>
        <v>1</v>
      </c>
      <c r="AM678" s="34" t="e">
        <f t="shared" si="46"/>
        <v>#VALUE!</v>
      </c>
      <c r="AN678" s="33" t="e">
        <f t="shared" si="47"/>
        <v>#VALUE!</v>
      </c>
      <c r="AO678" s="28" t="s">
        <v>136</v>
      </c>
      <c r="AP678" s="25" t="s">
        <v>128</v>
      </c>
      <c r="AQ678" s="28" t="s">
        <v>3326</v>
      </c>
      <c r="AR678" s="28" t="s">
        <v>3327</v>
      </c>
      <c r="AS678" s="28" t="s">
        <v>2161</v>
      </c>
      <c r="AT678" s="23" t="s">
        <v>3996</v>
      </c>
      <c r="AU678" s="23" t="s">
        <v>3309</v>
      </c>
      <c r="AV678" s="25" t="s">
        <v>109</v>
      </c>
      <c r="AW678" s="25" t="s">
        <v>128</v>
      </c>
      <c r="AX678" s="25" t="s">
        <v>128</v>
      </c>
      <c r="AY678" s="25" t="s">
        <v>128</v>
      </c>
      <c r="AZ678" s="25" t="s">
        <v>128</v>
      </c>
      <c r="BA678" s="25" t="s">
        <v>128</v>
      </c>
      <c r="BB678" s="25" t="s">
        <v>128</v>
      </c>
      <c r="BC678" s="25" t="s">
        <v>128</v>
      </c>
      <c r="BD678" s="25" t="s">
        <v>128</v>
      </c>
      <c r="BE678" s="25" t="s">
        <v>128</v>
      </c>
      <c r="BF678" s="25" t="s">
        <v>128</v>
      </c>
      <c r="BG678" s="25" t="s">
        <v>109</v>
      </c>
      <c r="BH678" s="25" t="s">
        <v>113</v>
      </c>
      <c r="BI678" s="23" t="s">
        <v>128</v>
      </c>
      <c r="BJ678" t="s">
        <v>1277</v>
      </c>
      <c r="BK678" s="23" t="s">
        <v>3738</v>
      </c>
      <c r="BL678" s="23"/>
    </row>
    <row r="679" spans="1:64" ht="15">
      <c r="A679" s="28">
        <v>1020</v>
      </c>
      <c r="B679" s="23" t="s">
        <v>3739</v>
      </c>
      <c r="C679" s="28" t="s">
        <v>3823</v>
      </c>
      <c r="D679" s="23" t="s">
        <v>1973</v>
      </c>
      <c r="E679" s="42" t="s">
        <v>49</v>
      </c>
      <c r="F679" s="25" t="s">
        <v>109</v>
      </c>
      <c r="G679" s="25" t="s">
        <v>109</v>
      </c>
      <c r="H679" s="25" t="s">
        <v>128</v>
      </c>
      <c r="I679" s="29" t="s">
        <v>1939</v>
      </c>
      <c r="J679" s="43" t="s">
        <v>1376</v>
      </c>
      <c r="K679" s="27" t="s">
        <v>23</v>
      </c>
      <c r="L679" s="29">
        <v>5.24</v>
      </c>
      <c r="M679" s="29">
        <v>6.14</v>
      </c>
      <c r="N679" s="29">
        <v>113.19218241042348</v>
      </c>
      <c r="O679" s="30">
        <v>6.95</v>
      </c>
      <c r="P679" s="27" t="s">
        <v>1899</v>
      </c>
      <c r="Q679" s="31">
        <v>2</v>
      </c>
      <c r="R679" s="25" t="s">
        <v>113</v>
      </c>
      <c r="S679" s="25" t="s">
        <v>109</v>
      </c>
      <c r="T679" s="25" t="s">
        <v>113</v>
      </c>
      <c r="U679" s="25" t="s">
        <v>128</v>
      </c>
      <c r="V679" s="23" t="s">
        <v>8</v>
      </c>
      <c r="W679" s="23" t="s">
        <v>8</v>
      </c>
      <c r="X679" s="23" t="s">
        <v>8</v>
      </c>
      <c r="Y679" s="23" t="s">
        <v>1353</v>
      </c>
      <c r="Z679" s="23" t="s">
        <v>1291</v>
      </c>
      <c r="AA679" s="23" t="s">
        <v>107</v>
      </c>
      <c r="AB679" s="23" t="s">
        <v>3924</v>
      </c>
      <c r="AC679" s="25">
        <v>-0.15890410958904111</v>
      </c>
      <c r="AD679" s="32">
        <v>401485000</v>
      </c>
      <c r="AE679" s="33">
        <f>VLOOKUP(J679,Library!A:B,2,0)</f>
        <v>3</v>
      </c>
      <c r="AF679" s="33">
        <f>VLOOKUP(J679,Library!A:G,7,0)</f>
        <v>3</v>
      </c>
      <c r="AG679" s="28" t="str">
        <f>VLOOKUP(V679,Library!W:X,2,0)</f>
        <v>N/A</v>
      </c>
      <c r="AH679" s="28" t="str">
        <f>VLOOKUP(W679,Library!Y:Z,2,0)</f>
        <v>N/A</v>
      </c>
      <c r="AI679" s="28" t="str">
        <f>VLOOKUP(X679,Library!AA:AB,2,0)</f>
        <v>N/A</v>
      </c>
      <c r="AJ679" s="33">
        <f>IF(MAX(AG679,AH679,AI679)=0,VLOOKUP(I679,Library!$J:$P,7,0),MAX(AG679,AH679,AI679))</f>
        <v>6</v>
      </c>
      <c r="AK679" s="33" t="str">
        <f t="shared" si="45"/>
        <v/>
      </c>
      <c r="AL679" s="33">
        <f>VLOOKUP(AA679,Library!T:U,2,0)</f>
        <v>1</v>
      </c>
      <c r="AM679" s="34" t="e">
        <f t="shared" si="46"/>
        <v>#VALUE!</v>
      </c>
      <c r="AN679" s="33" t="e">
        <f t="shared" si="47"/>
        <v>#VALUE!</v>
      </c>
      <c r="AO679" s="28" t="s">
        <v>136</v>
      </c>
      <c r="AP679" s="25" t="s">
        <v>128</v>
      </c>
      <c r="AQ679" s="28" t="s">
        <v>3383</v>
      </c>
      <c r="AR679" s="28" t="s">
        <v>1972</v>
      </c>
      <c r="AS679" s="28" t="s">
        <v>1973</v>
      </c>
      <c r="AT679" s="23" t="s">
        <v>3997</v>
      </c>
      <c r="AU679" s="23" t="s">
        <v>3309</v>
      </c>
      <c r="AV679" s="25" t="s">
        <v>109</v>
      </c>
      <c r="AW679" s="25" t="s">
        <v>128</v>
      </c>
      <c r="AX679" s="25" t="s">
        <v>128</v>
      </c>
      <c r="AY679" s="25" t="s">
        <v>128</v>
      </c>
      <c r="AZ679" s="25" t="s">
        <v>128</v>
      </c>
      <c r="BA679" s="25" t="s">
        <v>128</v>
      </c>
      <c r="BB679" s="25" t="s">
        <v>128</v>
      </c>
      <c r="BC679" s="25" t="s">
        <v>128</v>
      </c>
      <c r="BD679" s="25" t="s">
        <v>128</v>
      </c>
      <c r="BE679" s="25" t="s">
        <v>128</v>
      </c>
      <c r="BF679" s="25" t="s">
        <v>128</v>
      </c>
      <c r="BG679" s="25" t="s">
        <v>109</v>
      </c>
      <c r="BH679" s="25" t="s">
        <v>113</v>
      </c>
      <c r="BI679" s="23" t="s">
        <v>128</v>
      </c>
      <c r="BJ679" t="s">
        <v>1277</v>
      </c>
      <c r="BK679" s="23" t="s">
        <v>3739</v>
      </c>
      <c r="BL679" s="23"/>
    </row>
    <row r="680" spans="1:64" ht="15">
      <c r="A680" s="28">
        <v>1025</v>
      </c>
      <c r="B680" s="23" t="s">
        <v>3740</v>
      </c>
      <c r="C680" s="28" t="s">
        <v>3824</v>
      </c>
      <c r="D680" s="23" t="s">
        <v>2155</v>
      </c>
      <c r="E680" s="42">
        <v>2</v>
      </c>
      <c r="F680" s="25" t="s">
        <v>128</v>
      </c>
      <c r="G680" s="25" t="s">
        <v>128</v>
      </c>
      <c r="H680" s="25" t="s">
        <v>128</v>
      </c>
      <c r="I680" s="29" t="s">
        <v>2572</v>
      </c>
      <c r="J680" s="43" t="s">
        <v>4252</v>
      </c>
      <c r="K680" s="27" t="s">
        <v>4246</v>
      </c>
      <c r="L680" s="29">
        <v>100.46875</v>
      </c>
      <c r="M680" s="29">
        <v>100.515625</v>
      </c>
      <c r="N680" s="29">
        <v>3.5607381</v>
      </c>
      <c r="O680" s="30">
        <v>3.75</v>
      </c>
      <c r="P680" s="27" t="s">
        <v>106</v>
      </c>
      <c r="Q680" s="31">
        <v>2</v>
      </c>
      <c r="R680" s="25" t="s">
        <v>2847</v>
      </c>
      <c r="S680" s="25" t="s">
        <v>128</v>
      </c>
      <c r="T680" s="25" t="s">
        <v>4374</v>
      </c>
      <c r="U680" s="25" t="s">
        <v>128</v>
      </c>
      <c r="V680" s="23" t="s">
        <v>8</v>
      </c>
      <c r="W680" s="23" t="s">
        <v>1198</v>
      </c>
      <c r="X680" s="23" t="s">
        <v>1378</v>
      </c>
      <c r="Y680" s="23" t="s">
        <v>1315</v>
      </c>
      <c r="Z680" s="23" t="s">
        <v>113</v>
      </c>
      <c r="AA680" s="23" t="s">
        <v>107</v>
      </c>
      <c r="AB680" s="23" t="s">
        <v>3025</v>
      </c>
      <c r="AC680" s="25">
        <v>2.9123287671232876</v>
      </c>
      <c r="AD680" s="32">
        <v>57996000000</v>
      </c>
      <c r="AE680" s="33">
        <f>VLOOKUP(J680,Library!A:B,2,0)</f>
        <v>1</v>
      </c>
      <c r="AF680" s="33">
        <f>VLOOKUP(J680,Library!A:G,7,0)</f>
        <v>3</v>
      </c>
      <c r="AG680" s="28" t="str">
        <f>VLOOKUP(V680,Library!W:X,2,0)</f>
        <v>N/A</v>
      </c>
      <c r="AH680" s="28">
        <f>VLOOKUP(W680,Library!Y:Z,2,0)</f>
        <v>2</v>
      </c>
      <c r="AI680" s="28">
        <f>VLOOKUP(X680,Library!AA:AB,2,0)</f>
        <v>2</v>
      </c>
      <c r="AJ680" s="33">
        <f>IF(MAX(AG680,AH680,AI680)=0,VLOOKUP(I680,Library!$J:$P,7,0),MAX(AG680,AH680,AI680))</f>
        <v>2</v>
      </c>
      <c r="AK680" s="33">
        <f t="shared" ref="AK680:AK712" si="48">IF(AND(AC680&gt;=0,AC680&lt;=1),2,IF(AND(AC680&gt;1,AC680&lt;=5),3,IF(AND(AC680&gt;5,AC680&lt;=10),4,IF(OR(AC680&gt;10,AC680=""),5,""))))</f>
        <v>3</v>
      </c>
      <c r="AL680" s="33">
        <f>VLOOKUP(AA680,Library!T:U,2,0)</f>
        <v>1</v>
      </c>
      <c r="AM680" s="34">
        <f t="shared" ref="AM680:AM712" si="49">AE680*0.35+AF680*0.25+AJ680*0.25+AK680*0.1+AL680*0.05</f>
        <v>1.9500000000000002</v>
      </c>
      <c r="AN680" s="33">
        <f t="shared" ref="AN680:AN712" si="50">IF(AND(AM680&gt;=1,AM680&lt;=1.45),1,IF(AND(AM680&gt;1.45,AM680&lt;=2.1),2,IF(AND(AM680&gt;2.1,AM680&lt;=2.95),3,IF(AND(AM680&gt;2.95,AM680&lt;=3.65),4,IF(AND(AM680&gt;3.65,AM680&lt;=5),5,"")))))</f>
        <v>2</v>
      </c>
      <c r="AO680" s="28" t="s">
        <v>578</v>
      </c>
      <c r="AP680" s="25" t="s">
        <v>128</v>
      </c>
      <c r="AQ680" s="28" t="s">
        <v>3514</v>
      </c>
      <c r="AR680" s="28" t="s">
        <v>3515</v>
      </c>
      <c r="AS680" s="28" t="s">
        <v>2155</v>
      </c>
      <c r="AT680" s="23" t="s">
        <v>113</v>
      </c>
      <c r="AU680" s="23" t="s">
        <v>3516</v>
      </c>
      <c r="AV680" s="25" t="s">
        <v>113</v>
      </c>
      <c r="AW680" s="25" t="s">
        <v>128</v>
      </c>
      <c r="AX680" s="25" t="s">
        <v>128</v>
      </c>
      <c r="AY680" s="25" t="s">
        <v>3599</v>
      </c>
      <c r="AZ680" s="25" t="s">
        <v>113</v>
      </c>
      <c r="BA680" s="25" t="s">
        <v>128</v>
      </c>
      <c r="BB680" s="25" t="s">
        <v>128</v>
      </c>
      <c r="BC680" s="25" t="s">
        <v>128</v>
      </c>
      <c r="BD680" s="25" t="s">
        <v>128</v>
      </c>
      <c r="BE680" s="25" t="s">
        <v>128</v>
      </c>
      <c r="BF680" s="25" t="s">
        <v>128</v>
      </c>
      <c r="BG680" s="25" t="s">
        <v>128</v>
      </c>
      <c r="BH680" s="25" t="s">
        <v>3599</v>
      </c>
      <c r="BI680" s="23" t="s">
        <v>128</v>
      </c>
      <c r="BJ680" t="s">
        <v>1345</v>
      </c>
      <c r="BK680" s="23" t="s">
        <v>3740</v>
      </c>
      <c r="BL680" s="23"/>
    </row>
    <row r="681" spans="1:64" ht="15">
      <c r="A681" s="28">
        <v>1030</v>
      </c>
      <c r="B681" s="23" t="s">
        <v>3741</v>
      </c>
      <c r="C681" s="28" t="s">
        <v>3825</v>
      </c>
      <c r="D681" s="23" t="s">
        <v>2155</v>
      </c>
      <c r="E681" s="42">
        <v>3</v>
      </c>
      <c r="F681" s="25" t="s">
        <v>128</v>
      </c>
      <c r="G681" s="25" t="s">
        <v>128</v>
      </c>
      <c r="H681" s="25" t="s">
        <v>128</v>
      </c>
      <c r="I681" s="29" t="s">
        <v>2572</v>
      </c>
      <c r="J681" s="43" t="s">
        <v>4252</v>
      </c>
      <c r="K681" s="27" t="s">
        <v>4246</v>
      </c>
      <c r="L681" s="29">
        <v>98.296875</v>
      </c>
      <c r="M681" s="29">
        <v>98.375</v>
      </c>
      <c r="N681" s="29">
        <v>4.856720347657058</v>
      </c>
      <c r="O681" s="30">
        <v>4.75</v>
      </c>
      <c r="P681" s="27" t="s">
        <v>106</v>
      </c>
      <c r="Q681" s="31">
        <v>2</v>
      </c>
      <c r="R681" s="25" t="s">
        <v>4408</v>
      </c>
      <c r="S681" s="25" t="s">
        <v>128</v>
      </c>
      <c r="T681" s="25" t="s">
        <v>4374</v>
      </c>
      <c r="U681" s="25" t="s">
        <v>128</v>
      </c>
      <c r="V681" s="23" t="s">
        <v>8</v>
      </c>
      <c r="W681" s="23" t="s">
        <v>1198</v>
      </c>
      <c r="X681" s="23" t="s">
        <v>1378</v>
      </c>
      <c r="Y681" s="23" t="s">
        <v>1315</v>
      </c>
      <c r="Z681" s="23" t="s">
        <v>113</v>
      </c>
      <c r="AA681" s="23" t="s">
        <v>107</v>
      </c>
      <c r="AB681" s="23" t="s">
        <v>3925</v>
      </c>
      <c r="AC681" s="25">
        <v>27.802739726027397</v>
      </c>
      <c r="AD681" s="32">
        <v>66444000000</v>
      </c>
      <c r="AE681" s="33">
        <f>VLOOKUP(J681,Library!A:B,2,0)</f>
        <v>1</v>
      </c>
      <c r="AF681" s="33">
        <f>VLOOKUP(J681,Library!A:G,7,0)</f>
        <v>3</v>
      </c>
      <c r="AG681" s="28" t="str">
        <f>VLOOKUP(V681,Library!W:X,2,0)</f>
        <v>N/A</v>
      </c>
      <c r="AH681" s="28">
        <f>VLOOKUP(W681,Library!Y:Z,2,0)</f>
        <v>2</v>
      </c>
      <c r="AI681" s="28">
        <f>VLOOKUP(X681,Library!AA:AB,2,0)</f>
        <v>2</v>
      </c>
      <c r="AJ681" s="33">
        <f>IF(MAX(AG681,AH681,AI681)=0,VLOOKUP(I681,Library!$J:$P,7,0),MAX(AG681,AH681,AI681))</f>
        <v>2</v>
      </c>
      <c r="AK681" s="33">
        <f t="shared" si="48"/>
        <v>5</v>
      </c>
      <c r="AL681" s="33">
        <f>VLOOKUP(AA681,Library!T:U,2,0)</f>
        <v>1</v>
      </c>
      <c r="AM681" s="34">
        <f t="shared" si="49"/>
        <v>2.15</v>
      </c>
      <c r="AN681" s="33">
        <f t="shared" si="50"/>
        <v>3</v>
      </c>
      <c r="AO681" s="28" t="s">
        <v>578</v>
      </c>
      <c r="AP681" s="25" t="s">
        <v>128</v>
      </c>
      <c r="AQ681" s="28" t="s">
        <v>3514</v>
      </c>
      <c r="AR681" s="28" t="s">
        <v>3515</v>
      </c>
      <c r="AS681" s="28" t="s">
        <v>2155</v>
      </c>
      <c r="AT681" s="23" t="s">
        <v>113</v>
      </c>
      <c r="AU681" s="23" t="s">
        <v>3516</v>
      </c>
      <c r="AV681" s="25" t="s">
        <v>113</v>
      </c>
      <c r="AW681" s="25" t="s">
        <v>128</v>
      </c>
      <c r="AX681" s="25" t="s">
        <v>128</v>
      </c>
      <c r="AY681" s="25" t="s">
        <v>3599</v>
      </c>
      <c r="AZ681" s="25" t="s">
        <v>113</v>
      </c>
      <c r="BA681" s="25" t="s">
        <v>128</v>
      </c>
      <c r="BB681" s="25" t="s">
        <v>128</v>
      </c>
      <c r="BC681" s="25" t="s">
        <v>128</v>
      </c>
      <c r="BD681" s="25" t="s">
        <v>128</v>
      </c>
      <c r="BE681" s="25" t="s">
        <v>128</v>
      </c>
      <c r="BF681" s="25" t="s">
        <v>128</v>
      </c>
      <c r="BG681" s="25" t="s">
        <v>128</v>
      </c>
      <c r="BH681" s="25" t="s">
        <v>3599</v>
      </c>
      <c r="BI681" s="23" t="s">
        <v>128</v>
      </c>
      <c r="BJ681" t="s">
        <v>1345</v>
      </c>
      <c r="BK681" s="23" t="s">
        <v>3741</v>
      </c>
      <c r="BL681" s="23"/>
    </row>
    <row r="682" spans="1:64" ht="15">
      <c r="A682" s="28">
        <v>1031</v>
      </c>
      <c r="B682" s="23" t="s">
        <v>3742</v>
      </c>
      <c r="C682" s="28" t="s">
        <v>3826</v>
      </c>
      <c r="D682" s="23" t="s">
        <v>3999</v>
      </c>
      <c r="E682" s="42" t="s">
        <v>113</v>
      </c>
      <c r="F682" s="25" t="s">
        <v>128</v>
      </c>
      <c r="G682" s="25" t="s">
        <v>128</v>
      </c>
      <c r="H682" s="25"/>
      <c r="I682" s="29" t="s">
        <v>3895</v>
      </c>
      <c r="J682" s="43" t="s">
        <v>15</v>
      </c>
      <c r="K682" s="27" t="s">
        <v>22</v>
      </c>
      <c r="L682" s="29">
        <v>100</v>
      </c>
      <c r="M682" s="29">
        <v>100</v>
      </c>
      <c r="N682" s="29">
        <v>7.4175956500535367</v>
      </c>
      <c r="O682" s="30">
        <v>7.7</v>
      </c>
      <c r="P682" s="27" t="s">
        <v>106</v>
      </c>
      <c r="Q682" s="31">
        <v>2</v>
      </c>
      <c r="R682" s="25" t="s">
        <v>3918</v>
      </c>
      <c r="S682" s="25" t="s">
        <v>128</v>
      </c>
      <c r="T682" s="25" t="s">
        <v>4374</v>
      </c>
      <c r="U682" s="25" t="s">
        <v>128</v>
      </c>
      <c r="V682" s="23" t="s">
        <v>8</v>
      </c>
      <c r="W682" s="23" t="s">
        <v>8</v>
      </c>
      <c r="X682" s="23" t="s">
        <v>8</v>
      </c>
      <c r="Y682" s="23" t="s">
        <v>1301</v>
      </c>
      <c r="Z682" s="23" t="s">
        <v>113</v>
      </c>
      <c r="AA682" s="23" t="s">
        <v>1223</v>
      </c>
      <c r="AB682" s="23" t="s">
        <v>3918</v>
      </c>
      <c r="AC682" s="25">
        <v>0</v>
      </c>
      <c r="AD682" s="32">
        <v>300000000</v>
      </c>
      <c r="AE682" s="33">
        <f>VLOOKUP(J682,Library!A:B,2,0)</f>
        <v>3</v>
      </c>
      <c r="AF682" s="33">
        <f>VLOOKUP(J682,Library!A:G,7,0)</f>
        <v>3</v>
      </c>
      <c r="AG682" s="28" t="str">
        <f>VLOOKUP(V682,Library!W:X,2,0)</f>
        <v>N/A</v>
      </c>
      <c r="AH682" s="28" t="str">
        <f>VLOOKUP(W682,Library!Y:Z,2,0)</f>
        <v>N/A</v>
      </c>
      <c r="AI682" s="28" t="str">
        <f>VLOOKUP(X682,Library!AA:AB,2,0)</f>
        <v>N/A</v>
      </c>
      <c r="AJ682" s="33">
        <f>IF(MAX(AG682,AH682,AI682)=0,VLOOKUP(I682,Library!$J:$P,7,0),MAX(AG682,AH682,AI682))</f>
        <v>7</v>
      </c>
      <c r="AK682" s="33">
        <f t="shared" si="48"/>
        <v>2</v>
      </c>
      <c r="AL682" s="33">
        <f>VLOOKUP(AA682,Library!T:U,2,0)</f>
        <v>5</v>
      </c>
      <c r="AM682" s="34">
        <f t="shared" si="49"/>
        <v>4</v>
      </c>
      <c r="AN682" s="33">
        <f t="shared" si="50"/>
        <v>5</v>
      </c>
      <c r="AO682" s="28" t="s">
        <v>108</v>
      </c>
      <c r="AP682" s="25" t="s">
        <v>128</v>
      </c>
      <c r="AQ682" s="28" t="s">
        <v>445</v>
      </c>
      <c r="AR682" s="28" t="s">
        <v>3998</v>
      </c>
      <c r="AS682" s="28" t="s">
        <v>3999</v>
      </c>
      <c r="AT682" s="23" t="s">
        <v>113</v>
      </c>
      <c r="AU682" s="23" t="s">
        <v>114</v>
      </c>
      <c r="AV682" s="25" t="s">
        <v>128</v>
      </c>
      <c r="AW682" s="25" t="s">
        <v>128</v>
      </c>
      <c r="AX682" s="25" t="s">
        <v>128</v>
      </c>
      <c r="AY682" s="25" t="s">
        <v>128</v>
      </c>
      <c r="AZ682" s="25" t="s">
        <v>128</v>
      </c>
      <c r="BA682" s="25" t="s">
        <v>128</v>
      </c>
      <c r="BB682" s="25" t="s">
        <v>128</v>
      </c>
      <c r="BC682" s="25" t="s">
        <v>128</v>
      </c>
      <c r="BD682" s="25" t="s">
        <v>128</v>
      </c>
      <c r="BE682" s="25" t="s">
        <v>128</v>
      </c>
      <c r="BF682" s="25" t="s">
        <v>128</v>
      </c>
      <c r="BG682" s="25" t="s">
        <v>128</v>
      </c>
      <c r="BH682" s="25" t="s">
        <v>113</v>
      </c>
      <c r="BI682" s="23" t="s">
        <v>128</v>
      </c>
      <c r="BJ682" t="s">
        <v>1292</v>
      </c>
      <c r="BK682" s="23" t="s">
        <v>3742</v>
      </c>
      <c r="BL682" s="23"/>
    </row>
    <row r="683" spans="1:64" ht="15">
      <c r="A683" s="28">
        <v>1033</v>
      </c>
      <c r="B683" s="23" t="s">
        <v>3743</v>
      </c>
      <c r="C683" s="28" t="s">
        <v>3827</v>
      </c>
      <c r="D683" s="23" t="s">
        <v>2155</v>
      </c>
      <c r="E683" s="42">
        <v>3</v>
      </c>
      <c r="F683" s="25" t="s">
        <v>128</v>
      </c>
      <c r="G683" s="25" t="s">
        <v>128</v>
      </c>
      <c r="H683" s="25" t="s">
        <v>128</v>
      </c>
      <c r="I683" s="29" t="s">
        <v>2572</v>
      </c>
      <c r="J683" s="43" t="s">
        <v>4252</v>
      </c>
      <c r="K683" s="27" t="s">
        <v>4246</v>
      </c>
      <c r="L683" s="29">
        <v>106.6875</v>
      </c>
      <c r="M683" s="29">
        <v>106.90625</v>
      </c>
      <c r="N683" s="29">
        <v>4.2232738000000003</v>
      </c>
      <c r="O683" s="30">
        <v>5</v>
      </c>
      <c r="P683" s="27" t="s">
        <v>106</v>
      </c>
      <c r="Q683" s="31">
        <v>2</v>
      </c>
      <c r="R683" s="25" t="s">
        <v>4408</v>
      </c>
      <c r="S683" s="25" t="s">
        <v>128</v>
      </c>
      <c r="T683" s="25" t="s">
        <v>4374</v>
      </c>
      <c r="U683" s="25" t="s">
        <v>128</v>
      </c>
      <c r="V683" s="23" t="s">
        <v>8</v>
      </c>
      <c r="W683" s="23" t="s">
        <v>1198</v>
      </c>
      <c r="X683" s="23" t="s">
        <v>1378</v>
      </c>
      <c r="Y683" s="23" t="s">
        <v>1315</v>
      </c>
      <c r="Z683" s="23" t="s">
        <v>113</v>
      </c>
      <c r="AA683" s="23" t="s">
        <v>107</v>
      </c>
      <c r="AB683" s="23" t="s">
        <v>2990</v>
      </c>
      <c r="AC683" s="25">
        <v>11.287671232876713</v>
      </c>
      <c r="AD683" s="32">
        <v>21413000000</v>
      </c>
      <c r="AE683" s="33">
        <f>VLOOKUP(J683,Library!A:B,2,0)</f>
        <v>1</v>
      </c>
      <c r="AF683" s="33">
        <f>VLOOKUP(J683,Library!A:G,7,0)</f>
        <v>3</v>
      </c>
      <c r="AG683" s="28" t="str">
        <f>VLOOKUP(V683,Library!W:X,2,0)</f>
        <v>N/A</v>
      </c>
      <c r="AH683" s="28">
        <f>VLOOKUP(W683,Library!Y:Z,2,0)</f>
        <v>2</v>
      </c>
      <c r="AI683" s="28">
        <f>VLOOKUP(X683,Library!AA:AB,2,0)</f>
        <v>2</v>
      </c>
      <c r="AJ683" s="33">
        <f>IF(MAX(AG683,AH683,AI683)=0,VLOOKUP(I683,Library!$J:$P,7,0),MAX(AG683,AH683,AI683))</f>
        <v>2</v>
      </c>
      <c r="AK683" s="33">
        <f t="shared" si="48"/>
        <v>5</v>
      </c>
      <c r="AL683" s="33">
        <f>VLOOKUP(AA683,Library!T:U,2,0)</f>
        <v>1</v>
      </c>
      <c r="AM683" s="34">
        <f t="shared" si="49"/>
        <v>2.15</v>
      </c>
      <c r="AN683" s="33">
        <f t="shared" si="50"/>
        <v>3</v>
      </c>
      <c r="AO683" s="28" t="s">
        <v>578</v>
      </c>
      <c r="AP683" s="25" t="s">
        <v>128</v>
      </c>
      <c r="AQ683" s="28" t="s">
        <v>3514</v>
      </c>
      <c r="AR683" s="28" t="s">
        <v>3515</v>
      </c>
      <c r="AS683" s="28" t="s">
        <v>2155</v>
      </c>
      <c r="AT683" s="23" t="s">
        <v>113</v>
      </c>
      <c r="AU683" s="23" t="s">
        <v>3516</v>
      </c>
      <c r="AV683" s="25" t="s">
        <v>113</v>
      </c>
      <c r="AW683" s="25" t="s">
        <v>128</v>
      </c>
      <c r="AX683" s="25" t="s">
        <v>128</v>
      </c>
      <c r="AY683" s="25" t="s">
        <v>3599</v>
      </c>
      <c r="AZ683" s="25" t="s">
        <v>113</v>
      </c>
      <c r="BA683" s="25" t="s">
        <v>128</v>
      </c>
      <c r="BB683" s="25" t="s">
        <v>128</v>
      </c>
      <c r="BC683" s="25" t="s">
        <v>128</v>
      </c>
      <c r="BD683" s="25" t="s">
        <v>128</v>
      </c>
      <c r="BE683" s="25" t="s">
        <v>128</v>
      </c>
      <c r="BF683" s="25" t="s">
        <v>128</v>
      </c>
      <c r="BG683" s="25" t="s">
        <v>128</v>
      </c>
      <c r="BH683" s="25" t="s">
        <v>3599</v>
      </c>
      <c r="BI683" s="23" t="s">
        <v>128</v>
      </c>
      <c r="BJ683" t="s">
        <v>1345</v>
      </c>
      <c r="BK683" s="23" t="s">
        <v>3743</v>
      </c>
      <c r="BL683" s="23"/>
    </row>
    <row r="684" spans="1:64" ht="15">
      <c r="A684" s="28">
        <v>1035</v>
      </c>
      <c r="B684" s="23" t="s">
        <v>3744</v>
      </c>
      <c r="C684" s="28" t="s">
        <v>3828</v>
      </c>
      <c r="D684" s="23" t="s">
        <v>2155</v>
      </c>
      <c r="E684" s="42">
        <v>3</v>
      </c>
      <c r="F684" s="25" t="s">
        <v>128</v>
      </c>
      <c r="G684" s="25" t="s">
        <v>128</v>
      </c>
      <c r="H684" s="25" t="s">
        <v>128</v>
      </c>
      <c r="I684" s="29" t="s">
        <v>2572</v>
      </c>
      <c r="J684" s="43" t="s">
        <v>4252</v>
      </c>
      <c r="K684" s="27" t="s">
        <v>4246</v>
      </c>
      <c r="L684" s="29">
        <v>90.203125</v>
      </c>
      <c r="M684" s="29">
        <v>90.375</v>
      </c>
      <c r="N684" s="29">
        <v>4.6254127077592635</v>
      </c>
      <c r="O684" s="30">
        <v>3.75</v>
      </c>
      <c r="P684" s="27" t="s">
        <v>106</v>
      </c>
      <c r="Q684" s="31">
        <v>2</v>
      </c>
      <c r="R684" s="25" t="s">
        <v>2975</v>
      </c>
      <c r="S684" s="25" t="s">
        <v>128</v>
      </c>
      <c r="T684" s="25" t="s">
        <v>4374</v>
      </c>
      <c r="U684" s="25" t="s">
        <v>128</v>
      </c>
      <c r="V684" s="23" t="s">
        <v>8</v>
      </c>
      <c r="W684" s="23" t="s">
        <v>1198</v>
      </c>
      <c r="X684" s="23" t="s">
        <v>1378</v>
      </c>
      <c r="Y684" s="23" t="s">
        <v>1315</v>
      </c>
      <c r="Z684" s="23" t="s">
        <v>113</v>
      </c>
      <c r="AA684" s="23" t="s">
        <v>107</v>
      </c>
      <c r="AB684" s="23" t="s">
        <v>3494</v>
      </c>
      <c r="AC684" s="25">
        <v>15.542465753424658</v>
      </c>
      <c r="AD684" s="32">
        <v>42489000000</v>
      </c>
      <c r="AE684" s="33">
        <f>VLOOKUP(J684,Library!A:B,2,0)</f>
        <v>1</v>
      </c>
      <c r="AF684" s="33">
        <f>VLOOKUP(J684,Library!A:G,7,0)</f>
        <v>3</v>
      </c>
      <c r="AG684" s="28" t="str">
        <f>VLOOKUP(V684,Library!W:X,2,0)</f>
        <v>N/A</v>
      </c>
      <c r="AH684" s="28">
        <f>VLOOKUP(W684,Library!Y:Z,2,0)</f>
        <v>2</v>
      </c>
      <c r="AI684" s="28">
        <f>VLOOKUP(X684,Library!AA:AB,2,0)</f>
        <v>2</v>
      </c>
      <c r="AJ684" s="33">
        <f>IF(MAX(AG684,AH684,AI684)=0,VLOOKUP(I684,Library!$J:$P,7,0),MAX(AG684,AH684,AI684))</f>
        <v>2</v>
      </c>
      <c r="AK684" s="33">
        <f t="shared" si="48"/>
        <v>5</v>
      </c>
      <c r="AL684" s="33">
        <f>VLOOKUP(AA684,Library!T:U,2,0)</f>
        <v>1</v>
      </c>
      <c r="AM684" s="34">
        <f t="shared" si="49"/>
        <v>2.15</v>
      </c>
      <c r="AN684" s="33">
        <f t="shared" si="50"/>
        <v>3</v>
      </c>
      <c r="AO684" s="28" t="s">
        <v>3513</v>
      </c>
      <c r="AP684" s="25" t="s">
        <v>128</v>
      </c>
      <c r="AQ684" s="28" t="s">
        <v>3514</v>
      </c>
      <c r="AR684" s="28" t="s">
        <v>3515</v>
      </c>
      <c r="AS684" s="28" t="s">
        <v>2155</v>
      </c>
      <c r="AT684" s="23" t="s">
        <v>113</v>
      </c>
      <c r="AU684" s="23" t="s">
        <v>3516</v>
      </c>
      <c r="AV684" s="25" t="s">
        <v>113</v>
      </c>
      <c r="AW684" s="25" t="s">
        <v>128</v>
      </c>
      <c r="AX684" s="25" t="s">
        <v>128</v>
      </c>
      <c r="AY684" s="25" t="s">
        <v>3599</v>
      </c>
      <c r="AZ684" s="25" t="s">
        <v>113</v>
      </c>
      <c r="BA684" s="25" t="s">
        <v>128</v>
      </c>
      <c r="BB684" s="25" t="s">
        <v>128</v>
      </c>
      <c r="BC684" s="25" t="s">
        <v>128</v>
      </c>
      <c r="BD684" s="25" t="s">
        <v>128</v>
      </c>
      <c r="BE684" s="25" t="s">
        <v>128</v>
      </c>
      <c r="BF684" s="25" t="s">
        <v>128</v>
      </c>
      <c r="BG684" s="25" t="s">
        <v>128</v>
      </c>
      <c r="BH684" s="25" t="s">
        <v>3599</v>
      </c>
      <c r="BI684" s="23" t="s">
        <v>128</v>
      </c>
      <c r="BJ684" t="s">
        <v>1345</v>
      </c>
      <c r="BK684" s="23" t="s">
        <v>3744</v>
      </c>
      <c r="BL684" s="23"/>
    </row>
    <row r="685" spans="1:64" ht="15">
      <c r="A685" s="28">
        <v>1036</v>
      </c>
      <c r="B685" s="23" t="s">
        <v>3745</v>
      </c>
      <c r="C685" s="28" t="s">
        <v>3829</v>
      </c>
      <c r="D685" s="23" t="s">
        <v>2155</v>
      </c>
      <c r="E685" s="42">
        <v>3</v>
      </c>
      <c r="F685" s="25" t="s">
        <v>128</v>
      </c>
      <c r="G685" s="25" t="s">
        <v>128</v>
      </c>
      <c r="H685" s="25" t="s">
        <v>128</v>
      </c>
      <c r="I685" s="29" t="s">
        <v>2572</v>
      </c>
      <c r="J685" s="43" t="s">
        <v>4252</v>
      </c>
      <c r="K685" s="27" t="s">
        <v>4246</v>
      </c>
      <c r="L685" s="29">
        <v>84.65625</v>
      </c>
      <c r="M685" s="29">
        <v>84.765625</v>
      </c>
      <c r="N685" s="29">
        <v>4.7116845999999999</v>
      </c>
      <c r="O685" s="30">
        <v>3.375</v>
      </c>
      <c r="P685" s="27" t="s">
        <v>106</v>
      </c>
      <c r="Q685" s="31">
        <v>2</v>
      </c>
      <c r="R685" s="25" t="s">
        <v>2975</v>
      </c>
      <c r="S685" s="25" t="s">
        <v>128</v>
      </c>
      <c r="T685" s="25" t="s">
        <v>4374</v>
      </c>
      <c r="U685" s="25" t="s">
        <v>128</v>
      </c>
      <c r="V685" s="23" t="s">
        <v>8</v>
      </c>
      <c r="W685" s="23" t="s">
        <v>1198</v>
      </c>
      <c r="X685" s="23" t="s">
        <v>1378</v>
      </c>
      <c r="Y685" s="23" t="s">
        <v>1315</v>
      </c>
      <c r="Z685" s="23" t="s">
        <v>113</v>
      </c>
      <c r="AA685" s="23" t="s">
        <v>107</v>
      </c>
      <c r="AB685" s="23" t="s">
        <v>3926</v>
      </c>
      <c r="AC685" s="25">
        <v>16.542465753424658</v>
      </c>
      <c r="AD685" s="32">
        <v>40940000000</v>
      </c>
      <c r="AE685" s="33">
        <f>VLOOKUP(J685,Library!A:B,2,0)</f>
        <v>1</v>
      </c>
      <c r="AF685" s="33">
        <f>VLOOKUP(J685,Library!A:G,7,0)</f>
        <v>3</v>
      </c>
      <c r="AG685" s="28" t="str">
        <f>VLOOKUP(V685,Library!W:X,2,0)</f>
        <v>N/A</v>
      </c>
      <c r="AH685" s="28">
        <f>VLOOKUP(W685,Library!Y:Z,2,0)</f>
        <v>2</v>
      </c>
      <c r="AI685" s="28">
        <f>VLOOKUP(X685,Library!AA:AB,2,0)</f>
        <v>2</v>
      </c>
      <c r="AJ685" s="33">
        <f>IF(MAX(AG685,AH685,AI685)=0,VLOOKUP(I685,Library!$J:$P,7,0),MAX(AG685,AH685,AI685))</f>
        <v>2</v>
      </c>
      <c r="AK685" s="33">
        <f t="shared" si="48"/>
        <v>5</v>
      </c>
      <c r="AL685" s="33">
        <f>VLOOKUP(AA685,Library!T:U,2,0)</f>
        <v>1</v>
      </c>
      <c r="AM685" s="34">
        <f t="shared" si="49"/>
        <v>2.15</v>
      </c>
      <c r="AN685" s="33">
        <f t="shared" si="50"/>
        <v>3</v>
      </c>
      <c r="AO685" s="28" t="s">
        <v>578</v>
      </c>
      <c r="AP685" s="25" t="s">
        <v>128</v>
      </c>
      <c r="AQ685" s="28" t="s">
        <v>3514</v>
      </c>
      <c r="AR685" s="28" t="s">
        <v>3515</v>
      </c>
      <c r="AS685" s="28" t="s">
        <v>2155</v>
      </c>
      <c r="AT685" s="23" t="s">
        <v>113</v>
      </c>
      <c r="AU685" s="23" t="s">
        <v>3516</v>
      </c>
      <c r="AV685" s="25" t="s">
        <v>113</v>
      </c>
      <c r="AW685" s="25" t="s">
        <v>128</v>
      </c>
      <c r="AX685" s="25" t="s">
        <v>128</v>
      </c>
      <c r="AY685" s="25" t="s">
        <v>3599</v>
      </c>
      <c r="AZ685" s="25" t="s">
        <v>113</v>
      </c>
      <c r="BA685" s="25" t="s">
        <v>128</v>
      </c>
      <c r="BB685" s="25" t="s">
        <v>128</v>
      </c>
      <c r="BC685" s="25" t="s">
        <v>128</v>
      </c>
      <c r="BD685" s="25" t="s">
        <v>128</v>
      </c>
      <c r="BE685" s="25" t="s">
        <v>128</v>
      </c>
      <c r="BF685" s="25" t="s">
        <v>128</v>
      </c>
      <c r="BG685" s="25" t="s">
        <v>128</v>
      </c>
      <c r="BH685" s="25" t="s">
        <v>3599</v>
      </c>
      <c r="BI685" s="23" t="s">
        <v>128</v>
      </c>
      <c r="BJ685" t="s">
        <v>1345</v>
      </c>
      <c r="BK685" s="23" t="s">
        <v>3745</v>
      </c>
      <c r="BL685" s="23"/>
    </row>
    <row r="686" spans="1:64" ht="15">
      <c r="A686" s="28">
        <v>1037</v>
      </c>
      <c r="B686" s="23" t="s">
        <v>3746</v>
      </c>
      <c r="C686" s="28" t="s">
        <v>3830</v>
      </c>
      <c r="D686" s="23" t="s">
        <v>2155</v>
      </c>
      <c r="E686" s="42">
        <v>3</v>
      </c>
      <c r="F686" s="25" t="s">
        <v>128</v>
      </c>
      <c r="G686" s="25" t="s">
        <v>128</v>
      </c>
      <c r="H686" s="25" t="s">
        <v>128</v>
      </c>
      <c r="I686" s="29" t="s">
        <v>2572</v>
      </c>
      <c r="J686" s="43" t="s">
        <v>4252</v>
      </c>
      <c r="K686" s="27" t="s">
        <v>4246</v>
      </c>
      <c r="L686" s="29">
        <v>82.765625</v>
      </c>
      <c r="M686" s="29">
        <v>82.921875</v>
      </c>
      <c r="N686" s="29">
        <v>4.7869854498243223</v>
      </c>
      <c r="O686" s="30">
        <v>3.375</v>
      </c>
      <c r="P686" s="27" t="s">
        <v>106</v>
      </c>
      <c r="Q686" s="31">
        <v>2</v>
      </c>
      <c r="R686" s="25" t="s">
        <v>4408</v>
      </c>
      <c r="S686" s="25" t="s">
        <v>128</v>
      </c>
      <c r="T686" s="25" t="s">
        <v>4374</v>
      </c>
      <c r="U686" s="25" t="s">
        <v>128</v>
      </c>
      <c r="V686" s="23" t="s">
        <v>8</v>
      </c>
      <c r="W686" s="23" t="s">
        <v>1198</v>
      </c>
      <c r="X686" s="23" t="s">
        <v>1378</v>
      </c>
      <c r="Y686" s="23" t="s">
        <v>1315</v>
      </c>
      <c r="Z686" s="23" t="s">
        <v>113</v>
      </c>
      <c r="AA686" s="23" t="s">
        <v>107</v>
      </c>
      <c r="AB686" s="23" t="s">
        <v>3927</v>
      </c>
      <c r="AC686" s="25">
        <v>18.293150684931508</v>
      </c>
      <c r="AD686" s="32">
        <v>41992000000</v>
      </c>
      <c r="AE686" s="33">
        <f>VLOOKUP(J686,Library!A:B,2,0)</f>
        <v>1</v>
      </c>
      <c r="AF686" s="33">
        <f>VLOOKUP(J686,Library!A:G,7,0)</f>
        <v>3</v>
      </c>
      <c r="AG686" s="28" t="str">
        <f>VLOOKUP(V686,Library!W:X,2,0)</f>
        <v>N/A</v>
      </c>
      <c r="AH686" s="28">
        <f>VLOOKUP(W686,Library!Y:Z,2,0)</f>
        <v>2</v>
      </c>
      <c r="AI686" s="28">
        <f>VLOOKUP(X686,Library!AA:AB,2,0)</f>
        <v>2</v>
      </c>
      <c r="AJ686" s="33">
        <f>IF(MAX(AG686,AH686,AI686)=0,VLOOKUP(I686,Library!$J:$P,7,0),MAX(AG686,AH686,AI686))</f>
        <v>2</v>
      </c>
      <c r="AK686" s="33">
        <f t="shared" si="48"/>
        <v>5</v>
      </c>
      <c r="AL686" s="33">
        <f>VLOOKUP(AA686,Library!T:U,2,0)</f>
        <v>1</v>
      </c>
      <c r="AM686" s="34">
        <f t="shared" si="49"/>
        <v>2.15</v>
      </c>
      <c r="AN686" s="33">
        <f t="shared" si="50"/>
        <v>3</v>
      </c>
      <c r="AO686" s="28" t="s">
        <v>3513</v>
      </c>
      <c r="AP686" s="25" t="s">
        <v>128</v>
      </c>
      <c r="AQ686" s="28" t="s">
        <v>3514</v>
      </c>
      <c r="AR686" s="28" t="s">
        <v>3515</v>
      </c>
      <c r="AS686" s="28" t="s">
        <v>2155</v>
      </c>
      <c r="AT686" s="23" t="s">
        <v>113</v>
      </c>
      <c r="AU686" s="23" t="s">
        <v>3516</v>
      </c>
      <c r="AV686" s="25" t="s">
        <v>113</v>
      </c>
      <c r="AW686" s="25" t="s">
        <v>128</v>
      </c>
      <c r="AX686" s="25" t="s">
        <v>128</v>
      </c>
      <c r="AY686" s="25" t="s">
        <v>3599</v>
      </c>
      <c r="AZ686" s="25" t="s">
        <v>113</v>
      </c>
      <c r="BA686" s="25" t="s">
        <v>128</v>
      </c>
      <c r="BB686" s="25" t="s">
        <v>128</v>
      </c>
      <c r="BC686" s="25" t="s">
        <v>128</v>
      </c>
      <c r="BD686" s="25" t="s">
        <v>128</v>
      </c>
      <c r="BE686" s="25" t="s">
        <v>128</v>
      </c>
      <c r="BF686" s="25" t="s">
        <v>128</v>
      </c>
      <c r="BG686" s="25" t="s">
        <v>128</v>
      </c>
      <c r="BH686" s="25" t="s">
        <v>3599</v>
      </c>
      <c r="BI686" s="23" t="s">
        <v>128</v>
      </c>
      <c r="BJ686" t="s">
        <v>1345</v>
      </c>
      <c r="BK686" s="23" t="s">
        <v>3746</v>
      </c>
      <c r="BL686" s="23"/>
    </row>
    <row r="687" spans="1:64" ht="15">
      <c r="A687" s="28">
        <v>1038</v>
      </c>
      <c r="B687" s="23" t="s">
        <v>3747</v>
      </c>
      <c r="C687" s="28" t="s">
        <v>3798</v>
      </c>
      <c r="D687" s="23" t="s">
        <v>2334</v>
      </c>
      <c r="E687" s="42">
        <v>3</v>
      </c>
      <c r="F687" s="25" t="s">
        <v>109</v>
      </c>
      <c r="G687" s="25" t="s">
        <v>109</v>
      </c>
      <c r="H687" s="25" t="s">
        <v>128</v>
      </c>
      <c r="I687" s="29" t="s">
        <v>2488</v>
      </c>
      <c r="J687" s="43" t="s">
        <v>3635</v>
      </c>
      <c r="K687" s="27" t="s">
        <v>21</v>
      </c>
      <c r="L687" s="29">
        <v>98.45</v>
      </c>
      <c r="M687" s="29">
        <v>98.525999999999996</v>
      </c>
      <c r="N687" s="29">
        <v>4.7508828136781283</v>
      </c>
      <c r="O687" s="30">
        <v>4.625</v>
      </c>
      <c r="P687" s="27" t="s">
        <v>106</v>
      </c>
      <c r="Q687" s="31">
        <v>2</v>
      </c>
      <c r="R687" s="25" t="s">
        <v>3007</v>
      </c>
      <c r="S687" s="25" t="s">
        <v>109</v>
      </c>
      <c r="T687" s="25" t="s">
        <v>2823</v>
      </c>
      <c r="U687" s="25" t="s">
        <v>128</v>
      </c>
      <c r="V687" s="23" t="s">
        <v>1228</v>
      </c>
      <c r="W687" s="23" t="s">
        <v>1225</v>
      </c>
      <c r="X687" s="23" t="s">
        <v>1228</v>
      </c>
      <c r="Y687" s="23" t="s">
        <v>1301</v>
      </c>
      <c r="Z687" s="23" t="s">
        <v>113</v>
      </c>
      <c r="AA687" s="23" t="s">
        <v>107</v>
      </c>
      <c r="AB687" s="23" t="s">
        <v>3907</v>
      </c>
      <c r="AC687" s="25">
        <v>4.375342465753425</v>
      </c>
      <c r="AD687" s="32">
        <v>697375000</v>
      </c>
      <c r="AE687" s="33">
        <f>VLOOKUP(J687,Library!A:B,2,0)</f>
        <v>1</v>
      </c>
      <c r="AF687" s="33">
        <f>VLOOKUP(J687,Library!A:G,7,0)</f>
        <v>3</v>
      </c>
      <c r="AG687" s="28">
        <f>VLOOKUP(V687,Library!W:X,2,0)</f>
        <v>4</v>
      </c>
      <c r="AH687" s="28">
        <f>VLOOKUP(W687,Library!Y:Z,2,0)</f>
        <v>4</v>
      </c>
      <c r="AI687" s="28">
        <f>VLOOKUP(X687,Library!AA:AB,2,0)</f>
        <v>4</v>
      </c>
      <c r="AJ687" s="33">
        <f>IF(MAX(AG687,AH687,AI687)=0,VLOOKUP(I687,Library!$J:$P,7,0),MAX(AG687,AH687,AI687))</f>
        <v>4</v>
      </c>
      <c r="AK687" s="33">
        <f t="shared" si="48"/>
        <v>3</v>
      </c>
      <c r="AL687" s="33">
        <f>VLOOKUP(AA687,Library!T:U,2,0)</f>
        <v>1</v>
      </c>
      <c r="AM687" s="34">
        <f t="shared" si="49"/>
        <v>2.4500000000000002</v>
      </c>
      <c r="AN687" s="33">
        <f t="shared" si="50"/>
        <v>3</v>
      </c>
      <c r="AO687" s="28" t="s">
        <v>136</v>
      </c>
      <c r="AP687" s="25" t="s">
        <v>128</v>
      </c>
      <c r="AQ687" s="28" t="s">
        <v>3275</v>
      </c>
      <c r="AR687" s="28" t="s">
        <v>3276</v>
      </c>
      <c r="AS687" s="28" t="s">
        <v>2334</v>
      </c>
      <c r="AT687" s="23" t="s">
        <v>2823</v>
      </c>
      <c r="AU687" s="23" t="s">
        <v>35</v>
      </c>
      <c r="AV687" s="25" t="s">
        <v>128</v>
      </c>
      <c r="AW687" s="25" t="s">
        <v>128</v>
      </c>
      <c r="AX687" s="25" t="s">
        <v>128</v>
      </c>
      <c r="AY687" s="25" t="s">
        <v>128</v>
      </c>
      <c r="AZ687" s="25" t="s">
        <v>128</v>
      </c>
      <c r="BA687" s="25" t="s">
        <v>109</v>
      </c>
      <c r="BB687" s="25" t="s">
        <v>109</v>
      </c>
      <c r="BC687" s="25" t="s">
        <v>128</v>
      </c>
      <c r="BD687" s="25" t="s">
        <v>128</v>
      </c>
      <c r="BE687" s="25" t="s">
        <v>128</v>
      </c>
      <c r="BF687" s="25" t="s">
        <v>128</v>
      </c>
      <c r="BG687" s="25" t="s">
        <v>128</v>
      </c>
      <c r="BH687" s="25" t="s">
        <v>113</v>
      </c>
      <c r="BI687" s="23" t="s">
        <v>128</v>
      </c>
      <c r="BJ687" t="s">
        <v>1348</v>
      </c>
      <c r="BK687" s="23" t="s">
        <v>3747</v>
      </c>
      <c r="BL687" s="23"/>
    </row>
    <row r="688" spans="1:64" ht="15">
      <c r="A688" s="28">
        <v>1039</v>
      </c>
      <c r="B688" s="23" t="s">
        <v>3748</v>
      </c>
      <c r="C688" s="28" t="s">
        <v>3831</v>
      </c>
      <c r="D688" s="23" t="s">
        <v>2155</v>
      </c>
      <c r="E688" s="42">
        <v>3</v>
      </c>
      <c r="F688" s="25" t="s">
        <v>128</v>
      </c>
      <c r="G688" s="25" t="s">
        <v>128</v>
      </c>
      <c r="H688" s="25" t="s">
        <v>128</v>
      </c>
      <c r="I688" s="29" t="s">
        <v>2572</v>
      </c>
      <c r="J688" s="43" t="s">
        <v>4252</v>
      </c>
      <c r="K688" s="27" t="s">
        <v>4246</v>
      </c>
      <c r="L688" s="29">
        <v>96.90625</v>
      </c>
      <c r="M688" s="29">
        <v>96.984375</v>
      </c>
      <c r="N688" s="29">
        <v>4.7506966000000004</v>
      </c>
      <c r="O688" s="30">
        <v>4.5</v>
      </c>
      <c r="P688" s="27" t="s">
        <v>106</v>
      </c>
      <c r="Q688" s="31">
        <v>2</v>
      </c>
      <c r="R688" s="25" t="s">
        <v>2975</v>
      </c>
      <c r="S688" s="25" t="s">
        <v>128</v>
      </c>
      <c r="T688" s="25" t="s">
        <v>4374</v>
      </c>
      <c r="U688" s="25" t="s">
        <v>128</v>
      </c>
      <c r="V688" s="23" t="s">
        <v>8</v>
      </c>
      <c r="W688" s="23" t="s">
        <v>1198</v>
      </c>
      <c r="X688" s="23" t="s">
        <v>1378</v>
      </c>
      <c r="Y688" s="23" t="s">
        <v>1315</v>
      </c>
      <c r="Z688" s="23" t="s">
        <v>113</v>
      </c>
      <c r="AA688" s="23" t="s">
        <v>107</v>
      </c>
      <c r="AB688" s="23" t="s">
        <v>3928</v>
      </c>
      <c r="AC688" s="25">
        <v>18.046575342465754</v>
      </c>
      <c r="AD688" s="32">
        <v>42684000000</v>
      </c>
      <c r="AE688" s="33">
        <f>VLOOKUP(J688,Library!A:B,2,0)</f>
        <v>1</v>
      </c>
      <c r="AF688" s="33">
        <f>VLOOKUP(J688,Library!A:G,7,0)</f>
        <v>3</v>
      </c>
      <c r="AG688" s="28" t="str">
        <f>VLOOKUP(V688,Library!W:X,2,0)</f>
        <v>N/A</v>
      </c>
      <c r="AH688" s="28">
        <f>VLOOKUP(W688,Library!Y:Z,2,0)</f>
        <v>2</v>
      </c>
      <c r="AI688" s="28">
        <f>VLOOKUP(X688,Library!AA:AB,2,0)</f>
        <v>2</v>
      </c>
      <c r="AJ688" s="33">
        <f>IF(MAX(AG688,AH688,AI688)=0,VLOOKUP(I688,Library!$J:$P,7,0),MAX(AG688,AH688,AI688))</f>
        <v>2</v>
      </c>
      <c r="AK688" s="33">
        <f t="shared" si="48"/>
        <v>5</v>
      </c>
      <c r="AL688" s="33">
        <f>VLOOKUP(AA688,Library!T:U,2,0)</f>
        <v>1</v>
      </c>
      <c r="AM688" s="34">
        <f t="shared" si="49"/>
        <v>2.15</v>
      </c>
      <c r="AN688" s="33">
        <f t="shared" si="50"/>
        <v>3</v>
      </c>
      <c r="AO688" s="28" t="s">
        <v>578</v>
      </c>
      <c r="AP688" s="25" t="s">
        <v>128</v>
      </c>
      <c r="AQ688" s="28" t="s">
        <v>3514</v>
      </c>
      <c r="AR688" s="28" t="s">
        <v>3515</v>
      </c>
      <c r="AS688" s="28" t="s">
        <v>2155</v>
      </c>
      <c r="AT688" s="23" t="s">
        <v>113</v>
      </c>
      <c r="AU688" s="23" t="s">
        <v>3516</v>
      </c>
      <c r="AV688" s="25" t="s">
        <v>113</v>
      </c>
      <c r="AW688" s="25" t="s">
        <v>128</v>
      </c>
      <c r="AX688" s="25" t="s">
        <v>128</v>
      </c>
      <c r="AY688" s="25" t="s">
        <v>3599</v>
      </c>
      <c r="AZ688" s="25" t="s">
        <v>113</v>
      </c>
      <c r="BA688" s="25" t="s">
        <v>128</v>
      </c>
      <c r="BB688" s="25" t="s">
        <v>128</v>
      </c>
      <c r="BC688" s="25" t="s">
        <v>128</v>
      </c>
      <c r="BD688" s="25" t="s">
        <v>128</v>
      </c>
      <c r="BE688" s="25" t="s">
        <v>128</v>
      </c>
      <c r="BF688" s="25" t="s">
        <v>128</v>
      </c>
      <c r="BG688" s="25" t="s">
        <v>128</v>
      </c>
      <c r="BH688" s="25" t="s">
        <v>3599</v>
      </c>
      <c r="BI688" s="23" t="s">
        <v>128</v>
      </c>
      <c r="BJ688" t="s">
        <v>1345</v>
      </c>
      <c r="BK688" s="23" t="s">
        <v>3748</v>
      </c>
      <c r="BL688" s="23"/>
    </row>
    <row r="689" spans="1:64" ht="15">
      <c r="A689" s="28">
        <v>1040</v>
      </c>
      <c r="B689" s="23" t="s">
        <v>3749</v>
      </c>
      <c r="C689" s="28" t="s">
        <v>3832</v>
      </c>
      <c r="D689" s="23" t="s">
        <v>2155</v>
      </c>
      <c r="E689" s="42">
        <v>3</v>
      </c>
      <c r="F689" s="25" t="s">
        <v>128</v>
      </c>
      <c r="G689" s="25" t="s">
        <v>128</v>
      </c>
      <c r="H689" s="25" t="s">
        <v>128</v>
      </c>
      <c r="I689" s="29" t="s">
        <v>2572</v>
      </c>
      <c r="J689" s="43" t="s">
        <v>4252</v>
      </c>
      <c r="K689" s="27" t="s">
        <v>4246</v>
      </c>
      <c r="L689" s="29">
        <v>90.546875</v>
      </c>
      <c r="M689" s="29">
        <v>90.625</v>
      </c>
      <c r="N689" s="29">
        <v>4.8662393676835176</v>
      </c>
      <c r="O689" s="30">
        <v>4.25</v>
      </c>
      <c r="P689" s="27" t="s">
        <v>106</v>
      </c>
      <c r="Q689" s="31">
        <v>2</v>
      </c>
      <c r="R689" s="25" t="s">
        <v>2975</v>
      </c>
      <c r="S689" s="25" t="s">
        <v>128</v>
      </c>
      <c r="T689" s="25" t="s">
        <v>4374</v>
      </c>
      <c r="U689" s="25" t="s">
        <v>128</v>
      </c>
      <c r="V689" s="23" t="s">
        <v>8</v>
      </c>
      <c r="W689" s="23" t="s">
        <v>1198</v>
      </c>
      <c r="X689" s="23" t="s">
        <v>1378</v>
      </c>
      <c r="Y689" s="23" t="s">
        <v>1315</v>
      </c>
      <c r="Z689" s="23" t="s">
        <v>113</v>
      </c>
      <c r="AA689" s="23" t="s">
        <v>107</v>
      </c>
      <c r="AB689" s="23" t="s">
        <v>3929</v>
      </c>
      <c r="AC689" s="25">
        <v>28.054794520547944</v>
      </c>
      <c r="AD689" s="32">
        <v>71199000000</v>
      </c>
      <c r="AE689" s="33">
        <f>VLOOKUP(J689,Library!A:B,2,0)</f>
        <v>1</v>
      </c>
      <c r="AF689" s="33">
        <f>VLOOKUP(J689,Library!A:G,7,0)</f>
        <v>3</v>
      </c>
      <c r="AG689" s="28" t="str">
        <f>VLOOKUP(V689,Library!W:X,2,0)</f>
        <v>N/A</v>
      </c>
      <c r="AH689" s="28">
        <f>VLOOKUP(W689,Library!Y:Z,2,0)</f>
        <v>2</v>
      </c>
      <c r="AI689" s="28">
        <f>VLOOKUP(X689,Library!AA:AB,2,0)</f>
        <v>2</v>
      </c>
      <c r="AJ689" s="33">
        <f>IF(MAX(AG689,AH689,AI689)=0,VLOOKUP(I689,Library!$J:$P,7,0),MAX(AG689,AH689,AI689))</f>
        <v>2</v>
      </c>
      <c r="AK689" s="33">
        <f t="shared" si="48"/>
        <v>5</v>
      </c>
      <c r="AL689" s="33">
        <f>VLOOKUP(AA689,Library!T:U,2,0)</f>
        <v>1</v>
      </c>
      <c r="AM689" s="34">
        <f t="shared" si="49"/>
        <v>2.15</v>
      </c>
      <c r="AN689" s="33">
        <f t="shared" si="50"/>
        <v>3</v>
      </c>
      <c r="AO689" s="28" t="s">
        <v>578</v>
      </c>
      <c r="AP689" s="25" t="s">
        <v>128</v>
      </c>
      <c r="AQ689" s="28" t="s">
        <v>3514</v>
      </c>
      <c r="AR689" s="28" t="s">
        <v>3515</v>
      </c>
      <c r="AS689" s="28" t="s">
        <v>2155</v>
      </c>
      <c r="AT689" s="23" t="s">
        <v>113</v>
      </c>
      <c r="AU689" s="23" t="s">
        <v>3516</v>
      </c>
      <c r="AV689" s="25" t="s">
        <v>113</v>
      </c>
      <c r="AW689" s="25" t="s">
        <v>128</v>
      </c>
      <c r="AX689" s="25" t="s">
        <v>128</v>
      </c>
      <c r="AY689" s="25" t="s">
        <v>3599</v>
      </c>
      <c r="AZ689" s="25" t="s">
        <v>113</v>
      </c>
      <c r="BA689" s="25" t="s">
        <v>128</v>
      </c>
      <c r="BB689" s="25" t="s">
        <v>128</v>
      </c>
      <c r="BC689" s="25" t="s">
        <v>128</v>
      </c>
      <c r="BD689" s="25" t="s">
        <v>128</v>
      </c>
      <c r="BE689" s="25" t="s">
        <v>128</v>
      </c>
      <c r="BF689" s="25" t="s">
        <v>128</v>
      </c>
      <c r="BG689" s="25" t="s">
        <v>128</v>
      </c>
      <c r="BH689" s="25" t="s">
        <v>3599</v>
      </c>
      <c r="BI689" s="23" t="s">
        <v>128</v>
      </c>
      <c r="BJ689" t="s">
        <v>1345</v>
      </c>
      <c r="BK689" s="23" t="s">
        <v>3749</v>
      </c>
      <c r="BL689" s="23"/>
    </row>
    <row r="690" spans="1:64" ht="15">
      <c r="A690" s="28">
        <v>1045</v>
      </c>
      <c r="B690" s="23" t="s">
        <v>3750</v>
      </c>
      <c r="C690" s="28" t="s">
        <v>3833</v>
      </c>
      <c r="D690" s="23" t="s">
        <v>2155</v>
      </c>
      <c r="E690" s="42">
        <v>3</v>
      </c>
      <c r="F690" s="25" t="s">
        <v>128</v>
      </c>
      <c r="G690" s="25" t="s">
        <v>128</v>
      </c>
      <c r="H690" s="25" t="s">
        <v>128</v>
      </c>
      <c r="I690" s="29" t="s">
        <v>2572</v>
      </c>
      <c r="J690" s="43" t="s">
        <v>4252</v>
      </c>
      <c r="K690" s="27" t="s">
        <v>4246</v>
      </c>
      <c r="L690" s="29">
        <v>96.484375</v>
      </c>
      <c r="M690" s="29">
        <v>96.65625</v>
      </c>
      <c r="N690" s="29">
        <v>4.5629700258373687</v>
      </c>
      <c r="O690" s="30">
        <v>4.25</v>
      </c>
      <c r="P690" s="27" t="s">
        <v>106</v>
      </c>
      <c r="Q690" s="31">
        <v>2</v>
      </c>
      <c r="R690" s="25" t="s">
        <v>4408</v>
      </c>
      <c r="S690" s="25" t="s">
        <v>128</v>
      </c>
      <c r="T690" s="25" t="s">
        <v>4374</v>
      </c>
      <c r="U690" s="25" t="s">
        <v>128</v>
      </c>
      <c r="V690" s="23" t="s">
        <v>8</v>
      </c>
      <c r="W690" s="23" t="s">
        <v>1198</v>
      </c>
      <c r="X690" s="23" t="s">
        <v>1378</v>
      </c>
      <c r="Y690" s="23" t="s">
        <v>1315</v>
      </c>
      <c r="Z690" s="23" t="s">
        <v>113</v>
      </c>
      <c r="AA690" s="23" t="s">
        <v>107</v>
      </c>
      <c r="AB690" s="23" t="s">
        <v>3930</v>
      </c>
      <c r="AC690" s="25">
        <v>14.794520547945206</v>
      </c>
      <c r="AD690" s="32">
        <v>42903000000</v>
      </c>
      <c r="AE690" s="33">
        <f>VLOOKUP(J690,Library!A:B,2,0)</f>
        <v>1</v>
      </c>
      <c r="AF690" s="33">
        <f>VLOOKUP(J690,Library!A:G,7,0)</f>
        <v>3</v>
      </c>
      <c r="AG690" s="28" t="str">
        <f>VLOOKUP(V690,Library!W:X,2,0)</f>
        <v>N/A</v>
      </c>
      <c r="AH690" s="28">
        <f>VLOOKUP(W690,Library!Y:Z,2,0)</f>
        <v>2</v>
      </c>
      <c r="AI690" s="28">
        <f>VLOOKUP(X690,Library!AA:AB,2,0)</f>
        <v>2</v>
      </c>
      <c r="AJ690" s="33">
        <f>IF(MAX(AG690,AH690,AI690)=0,VLOOKUP(I690,Library!$J:$P,7,0),MAX(AG690,AH690,AI690))</f>
        <v>2</v>
      </c>
      <c r="AK690" s="33">
        <f t="shared" si="48"/>
        <v>5</v>
      </c>
      <c r="AL690" s="33">
        <f>VLOOKUP(AA690,Library!T:U,2,0)</f>
        <v>1</v>
      </c>
      <c r="AM690" s="34">
        <f t="shared" si="49"/>
        <v>2.15</v>
      </c>
      <c r="AN690" s="33">
        <f t="shared" si="50"/>
        <v>3</v>
      </c>
      <c r="AO690" s="28" t="s">
        <v>578</v>
      </c>
      <c r="AP690" s="25" t="s">
        <v>128</v>
      </c>
      <c r="AQ690" s="28" t="s">
        <v>3514</v>
      </c>
      <c r="AR690" s="28" t="s">
        <v>3515</v>
      </c>
      <c r="AS690" s="28" t="s">
        <v>2155</v>
      </c>
      <c r="AT690" s="23" t="s">
        <v>113</v>
      </c>
      <c r="AU690" s="23" t="s">
        <v>3516</v>
      </c>
      <c r="AV690" s="25" t="s">
        <v>113</v>
      </c>
      <c r="AW690" s="25" t="s">
        <v>128</v>
      </c>
      <c r="AX690" s="25" t="s">
        <v>128</v>
      </c>
      <c r="AY690" s="25" t="s">
        <v>3599</v>
      </c>
      <c r="AZ690" s="25" t="s">
        <v>113</v>
      </c>
      <c r="BA690" s="25" t="s">
        <v>128</v>
      </c>
      <c r="BB690" s="25" t="s">
        <v>128</v>
      </c>
      <c r="BC690" s="25" t="s">
        <v>128</v>
      </c>
      <c r="BD690" s="25" t="s">
        <v>128</v>
      </c>
      <c r="BE690" s="25" t="s">
        <v>128</v>
      </c>
      <c r="BF690" s="25" t="s">
        <v>128</v>
      </c>
      <c r="BG690" s="25" t="s">
        <v>128</v>
      </c>
      <c r="BH690" s="25" t="s">
        <v>3599</v>
      </c>
      <c r="BI690" s="23" t="s">
        <v>128</v>
      </c>
      <c r="BJ690" t="s">
        <v>1345</v>
      </c>
      <c r="BK690" s="23" t="s">
        <v>3750</v>
      </c>
      <c r="BL690" s="23"/>
    </row>
    <row r="691" spans="1:64" ht="15">
      <c r="A691" s="28">
        <v>1046</v>
      </c>
      <c r="B691" s="23" t="s">
        <v>3751</v>
      </c>
      <c r="C691" s="28" t="s">
        <v>3834</v>
      </c>
      <c r="D691" s="23" t="s">
        <v>2175</v>
      </c>
      <c r="E691" s="42">
        <v>3</v>
      </c>
      <c r="F691" s="25" t="s">
        <v>128</v>
      </c>
      <c r="G691" s="25" t="s">
        <v>128</v>
      </c>
      <c r="H691" s="25" t="s">
        <v>128</v>
      </c>
      <c r="I691" s="29" t="s">
        <v>2607</v>
      </c>
      <c r="J691" s="43" t="s">
        <v>10</v>
      </c>
      <c r="K691" s="27" t="s">
        <v>22</v>
      </c>
      <c r="L691" s="29">
        <v>102.32599999999999</v>
      </c>
      <c r="M691" s="29">
        <v>102.51600000000001</v>
      </c>
      <c r="N691" s="29">
        <v>4.872531149267969</v>
      </c>
      <c r="O691" s="30">
        <v>7.2</v>
      </c>
      <c r="P691" s="27" t="s">
        <v>106</v>
      </c>
      <c r="Q691" s="31">
        <v>2</v>
      </c>
      <c r="R691" s="25" t="s">
        <v>4425</v>
      </c>
      <c r="S691" s="25" t="s">
        <v>128</v>
      </c>
      <c r="T691" s="25" t="s">
        <v>4374</v>
      </c>
      <c r="U691" s="25" t="s">
        <v>128</v>
      </c>
      <c r="V691" s="23" t="s">
        <v>8</v>
      </c>
      <c r="W691" s="23" t="s">
        <v>1229</v>
      </c>
      <c r="X691" s="23" t="s">
        <v>8</v>
      </c>
      <c r="Y691" s="23" t="s">
        <v>1301</v>
      </c>
      <c r="Z691" s="23" t="s">
        <v>1276</v>
      </c>
      <c r="AA691" s="23" t="s">
        <v>107</v>
      </c>
      <c r="AB691" s="23" t="s">
        <v>3931</v>
      </c>
      <c r="AC691" s="25">
        <v>1.1260273972602739</v>
      </c>
      <c r="AD691" s="32">
        <v>180000000</v>
      </c>
      <c r="AE691" s="33">
        <f>VLOOKUP(J691,Library!A:B,2,0)</f>
        <v>1</v>
      </c>
      <c r="AF691" s="33">
        <f>VLOOKUP(J691,Library!A:G,7,0)</f>
        <v>3</v>
      </c>
      <c r="AG691" s="28" t="str">
        <f>VLOOKUP(V691,Library!W:X,2,0)</f>
        <v>N/A</v>
      </c>
      <c r="AH691" s="28">
        <f>VLOOKUP(W691,Library!Y:Z,2,0)</f>
        <v>4</v>
      </c>
      <c r="AI691" s="28" t="str">
        <f>VLOOKUP(X691,Library!AA:AB,2,0)</f>
        <v>N/A</v>
      </c>
      <c r="AJ691" s="33">
        <f>IF(MAX(AG691,AH691,AI691)=0,VLOOKUP(I691,Library!$J:$P,7,0),MAX(AG691,AH691,AI691))</f>
        <v>4</v>
      </c>
      <c r="AK691" s="33">
        <f t="shared" si="48"/>
        <v>3</v>
      </c>
      <c r="AL691" s="33">
        <f>VLOOKUP(AA691,Library!T:U,2,0)</f>
        <v>1</v>
      </c>
      <c r="AM691" s="34">
        <f t="shared" si="49"/>
        <v>2.4500000000000002</v>
      </c>
      <c r="AN691" s="33">
        <f t="shared" si="50"/>
        <v>3</v>
      </c>
      <c r="AO691" s="28" t="s">
        <v>127</v>
      </c>
      <c r="AP691" s="25" t="s">
        <v>128</v>
      </c>
      <c r="AQ691" s="28" t="s">
        <v>448</v>
      </c>
      <c r="AR691" s="28" t="s">
        <v>3574</v>
      </c>
      <c r="AS691" s="28" t="s">
        <v>2175</v>
      </c>
      <c r="AT691" s="23" t="s">
        <v>113</v>
      </c>
      <c r="AU691" s="23" t="s">
        <v>114</v>
      </c>
      <c r="AV691" s="25" t="s">
        <v>128</v>
      </c>
      <c r="AW691" s="25" t="s">
        <v>128</v>
      </c>
      <c r="AX691" s="25" t="s">
        <v>128</v>
      </c>
      <c r="AY691" s="25" t="s">
        <v>128</v>
      </c>
      <c r="AZ691" s="25" t="s">
        <v>128</v>
      </c>
      <c r="BA691" s="25" t="s">
        <v>128</v>
      </c>
      <c r="BB691" s="25" t="s">
        <v>128</v>
      </c>
      <c r="BC691" s="25" t="s">
        <v>128</v>
      </c>
      <c r="BD691" s="25" t="s">
        <v>128</v>
      </c>
      <c r="BE691" s="25" t="s">
        <v>128</v>
      </c>
      <c r="BF691" s="25" t="s">
        <v>128</v>
      </c>
      <c r="BG691" s="25" t="s">
        <v>128</v>
      </c>
      <c r="BH691" s="25" t="s">
        <v>113</v>
      </c>
      <c r="BI691" s="23" t="s">
        <v>128</v>
      </c>
      <c r="BJ691" t="s">
        <v>1292</v>
      </c>
      <c r="BK691" s="23" t="s">
        <v>3751</v>
      </c>
      <c r="BL691" s="23"/>
    </row>
    <row r="692" spans="1:64" ht="15">
      <c r="A692" s="28">
        <v>1048</v>
      </c>
      <c r="B692" s="23" t="s">
        <v>3752</v>
      </c>
      <c r="C692" s="28" t="s">
        <v>3835</v>
      </c>
      <c r="D692" s="23" t="s">
        <v>4002</v>
      </c>
      <c r="E692" s="42" t="s">
        <v>113</v>
      </c>
      <c r="F692" s="25" t="s">
        <v>128</v>
      </c>
      <c r="G692" s="25" t="s">
        <v>128</v>
      </c>
      <c r="H692" s="25"/>
      <c r="I692" s="29" t="s">
        <v>3899</v>
      </c>
      <c r="J692" s="43" t="s">
        <v>15</v>
      </c>
      <c r="K692" s="27" t="s">
        <v>22</v>
      </c>
      <c r="L692" s="29">
        <v>101.456</v>
      </c>
      <c r="M692" s="29">
        <v>102.139</v>
      </c>
      <c r="N692" s="29">
        <v>4.8528989237058937</v>
      </c>
      <c r="O692" s="30">
        <v>6.8</v>
      </c>
      <c r="P692" s="27" t="s">
        <v>106</v>
      </c>
      <c r="Q692" s="31">
        <v>2</v>
      </c>
      <c r="R692" s="25" t="s">
        <v>4461</v>
      </c>
      <c r="S692" s="25" t="s">
        <v>128</v>
      </c>
      <c r="T692" s="25" t="s">
        <v>4374</v>
      </c>
      <c r="U692" s="25" t="s">
        <v>128</v>
      </c>
      <c r="V692" s="23" t="s">
        <v>8</v>
      </c>
      <c r="W692" s="23" t="s">
        <v>8</v>
      </c>
      <c r="X692" s="23" t="s">
        <v>8</v>
      </c>
      <c r="Y692" s="23" t="s">
        <v>1301</v>
      </c>
      <c r="Z692" s="23" t="s">
        <v>1276</v>
      </c>
      <c r="AA692" s="23" t="s">
        <v>1223</v>
      </c>
      <c r="AB692" s="23" t="s">
        <v>3932</v>
      </c>
      <c r="AC692" s="25">
        <v>1.1452054794520548</v>
      </c>
      <c r="AD692" s="32">
        <v>558000000</v>
      </c>
      <c r="AE692" s="33">
        <f>VLOOKUP(J692,Library!A:B,2,0)</f>
        <v>3</v>
      </c>
      <c r="AF692" s="33">
        <f>VLOOKUP(J692,Library!A:G,7,0)</f>
        <v>3</v>
      </c>
      <c r="AG692" s="28" t="str">
        <f>VLOOKUP(V692,Library!W:X,2,0)</f>
        <v>N/A</v>
      </c>
      <c r="AH692" s="28" t="str">
        <f>VLOOKUP(W692,Library!Y:Z,2,0)</f>
        <v>N/A</v>
      </c>
      <c r="AI692" s="28" t="str">
        <f>VLOOKUP(X692,Library!AA:AB,2,0)</f>
        <v>N/A</v>
      </c>
      <c r="AJ692" s="33">
        <f>IF(MAX(AG692,AH692,AI692)=0,VLOOKUP(I692,Library!$J:$P,7,0),MAX(AG692,AH692,AI692))</f>
        <v>7</v>
      </c>
      <c r="AK692" s="33">
        <f t="shared" si="48"/>
        <v>3</v>
      </c>
      <c r="AL692" s="33">
        <f>VLOOKUP(AA692,Library!T:U,2,0)</f>
        <v>5</v>
      </c>
      <c r="AM692" s="34">
        <f t="shared" si="49"/>
        <v>4.0999999999999996</v>
      </c>
      <c r="AN692" s="33">
        <f t="shared" si="50"/>
        <v>5</v>
      </c>
      <c r="AO692" s="28" t="s">
        <v>3518</v>
      </c>
      <c r="AP692" s="25" t="s">
        <v>128</v>
      </c>
      <c r="AQ692" s="28" t="s">
        <v>4000</v>
      </c>
      <c r="AR692" s="28" t="s">
        <v>4001</v>
      </c>
      <c r="AS692" s="28" t="s">
        <v>4002</v>
      </c>
      <c r="AT692" s="23" t="s">
        <v>113</v>
      </c>
      <c r="AU692" s="23" t="s">
        <v>114</v>
      </c>
      <c r="AV692" s="25" t="s">
        <v>128</v>
      </c>
      <c r="AW692" s="25" t="s">
        <v>128</v>
      </c>
      <c r="AX692" s="25" t="s">
        <v>128</v>
      </c>
      <c r="AY692" s="25" t="s">
        <v>128</v>
      </c>
      <c r="AZ692" s="25" t="s">
        <v>128</v>
      </c>
      <c r="BA692" s="25" t="s">
        <v>128</v>
      </c>
      <c r="BB692" s="25" t="s">
        <v>128</v>
      </c>
      <c r="BC692" s="25" t="s">
        <v>128</v>
      </c>
      <c r="BD692" s="25" t="s">
        <v>128</v>
      </c>
      <c r="BE692" s="25" t="s">
        <v>128</v>
      </c>
      <c r="BF692" s="25" t="s">
        <v>128</v>
      </c>
      <c r="BG692" s="25" t="s">
        <v>128</v>
      </c>
      <c r="BH692" s="25" t="s">
        <v>113</v>
      </c>
      <c r="BI692" s="23" t="s">
        <v>128</v>
      </c>
      <c r="BJ692" t="s">
        <v>1277</v>
      </c>
      <c r="BK692" s="23" t="s">
        <v>3752</v>
      </c>
    </row>
    <row r="693" spans="1:64" ht="15">
      <c r="A693" s="28">
        <v>1049</v>
      </c>
      <c r="B693" s="23" t="s">
        <v>3753</v>
      </c>
      <c r="C693" s="28" t="s">
        <v>3836</v>
      </c>
      <c r="D693" s="23" t="s">
        <v>4004</v>
      </c>
      <c r="E693" s="42" t="s">
        <v>113</v>
      </c>
      <c r="F693" s="25" t="s">
        <v>128</v>
      </c>
      <c r="G693" s="25" t="s">
        <v>128</v>
      </c>
      <c r="H693" s="25"/>
      <c r="I693" s="29" t="s">
        <v>3900</v>
      </c>
      <c r="J693" s="43" t="s">
        <v>15</v>
      </c>
      <c r="K693" s="27" t="s">
        <v>22</v>
      </c>
      <c r="L693" s="29">
        <v>99.509</v>
      </c>
      <c r="M693" s="29">
        <v>100.259</v>
      </c>
      <c r="N693" s="29">
        <v>5.9086730401118546</v>
      </c>
      <c r="O693" s="30">
        <v>7.5</v>
      </c>
      <c r="P693" s="27" t="s">
        <v>106</v>
      </c>
      <c r="Q693" s="31">
        <v>2</v>
      </c>
      <c r="R693" s="25" t="s">
        <v>3933</v>
      </c>
      <c r="S693" s="25" t="s">
        <v>128</v>
      </c>
      <c r="T693" s="25" t="s">
        <v>4374</v>
      </c>
      <c r="U693" s="25" t="s">
        <v>128</v>
      </c>
      <c r="V693" s="23" t="s">
        <v>8</v>
      </c>
      <c r="W693" s="23" t="s">
        <v>8</v>
      </c>
      <c r="X693" s="23" t="s">
        <v>8</v>
      </c>
      <c r="Y693" s="23" t="s">
        <v>1301</v>
      </c>
      <c r="Z693" s="23" t="s">
        <v>1276</v>
      </c>
      <c r="AA693" s="23" t="s">
        <v>1223</v>
      </c>
      <c r="AB693" s="23" t="s">
        <v>3933</v>
      </c>
      <c r="AC693" s="25">
        <v>0.18356164383561643</v>
      </c>
      <c r="AD693" s="32">
        <v>800000000</v>
      </c>
      <c r="AE693" s="33">
        <f>VLOOKUP(J693,Library!A:B,2,0)</f>
        <v>3</v>
      </c>
      <c r="AF693" s="33">
        <f>VLOOKUP(J693,Library!A:G,7,0)</f>
        <v>3</v>
      </c>
      <c r="AG693" s="28" t="str">
        <f>VLOOKUP(V693,Library!W:X,2,0)</f>
        <v>N/A</v>
      </c>
      <c r="AH693" s="28" t="str">
        <f>VLOOKUP(W693,Library!Y:Z,2,0)</f>
        <v>N/A</v>
      </c>
      <c r="AI693" s="28" t="str">
        <f>VLOOKUP(X693,Library!AA:AB,2,0)</f>
        <v>N/A</v>
      </c>
      <c r="AJ693" s="33">
        <f>IF(MAX(AG693,AH693,AI693)=0,VLOOKUP(I693,Library!$J:$P,7,0),MAX(AG693,AH693,AI693))</f>
        <v>7</v>
      </c>
      <c r="AK693" s="33">
        <f t="shared" si="48"/>
        <v>2</v>
      </c>
      <c r="AL693" s="33">
        <f>VLOOKUP(AA693,Library!T:U,2,0)</f>
        <v>5</v>
      </c>
      <c r="AM693" s="34">
        <f t="shared" si="49"/>
        <v>4</v>
      </c>
      <c r="AN693" s="33">
        <f t="shared" si="50"/>
        <v>5</v>
      </c>
      <c r="AO693" s="28" t="s">
        <v>108</v>
      </c>
      <c r="AP693" s="25" t="s">
        <v>128</v>
      </c>
      <c r="AQ693" s="28" t="s">
        <v>3171</v>
      </c>
      <c r="AR693" s="28" t="s">
        <v>4003</v>
      </c>
      <c r="AS693" s="28" t="s">
        <v>4004</v>
      </c>
      <c r="AT693" s="23" t="s">
        <v>113</v>
      </c>
      <c r="AU693" s="23" t="s">
        <v>114</v>
      </c>
      <c r="AV693" s="25" t="s">
        <v>128</v>
      </c>
      <c r="AW693" s="25" t="s">
        <v>128</v>
      </c>
      <c r="AX693" s="25" t="s">
        <v>128</v>
      </c>
      <c r="AY693" s="25" t="s">
        <v>128</v>
      </c>
      <c r="AZ693" s="25" t="s">
        <v>128</v>
      </c>
      <c r="BA693" s="25" t="s">
        <v>128</v>
      </c>
      <c r="BB693" s="25" t="s">
        <v>128</v>
      </c>
      <c r="BC693" s="25" t="s">
        <v>128</v>
      </c>
      <c r="BD693" s="25" t="s">
        <v>128</v>
      </c>
      <c r="BE693" s="25" t="s">
        <v>128</v>
      </c>
      <c r="BF693" s="25" t="s">
        <v>128</v>
      </c>
      <c r="BG693" s="25" t="s">
        <v>128</v>
      </c>
      <c r="BH693" s="25" t="s">
        <v>113</v>
      </c>
      <c r="BI693" s="23" t="s">
        <v>128</v>
      </c>
      <c r="BJ693" t="s">
        <v>1292</v>
      </c>
      <c r="BK693" s="23" t="s">
        <v>3753</v>
      </c>
    </row>
    <row r="694" spans="1:64" ht="15">
      <c r="A694" s="28">
        <v>1054</v>
      </c>
      <c r="B694" s="23" t="s">
        <v>3754</v>
      </c>
      <c r="C694" s="28" t="s">
        <v>3837</v>
      </c>
      <c r="D694" s="23" t="s">
        <v>2183</v>
      </c>
      <c r="E694" s="42">
        <v>2</v>
      </c>
      <c r="F694" s="25" t="s">
        <v>109</v>
      </c>
      <c r="G694" s="25" t="s">
        <v>128</v>
      </c>
      <c r="H694" s="25" t="s">
        <v>128</v>
      </c>
      <c r="I694" s="29" t="s">
        <v>485</v>
      </c>
      <c r="J694" s="43" t="s">
        <v>3635</v>
      </c>
      <c r="K694" s="27" t="s">
        <v>24</v>
      </c>
      <c r="L694" s="29">
        <v>65.459999999999994</v>
      </c>
      <c r="M694" s="29">
        <v>65.536000000000001</v>
      </c>
      <c r="N694" s="29">
        <v>5.3967193460283429</v>
      </c>
      <c r="O694" s="30">
        <v>2.9209999999999998</v>
      </c>
      <c r="P694" s="27" t="s">
        <v>106</v>
      </c>
      <c r="Q694" s="31">
        <v>2</v>
      </c>
      <c r="R694" s="25" t="s">
        <v>3086</v>
      </c>
      <c r="S694" s="25" t="s">
        <v>109</v>
      </c>
      <c r="T694" s="25" t="s">
        <v>4005</v>
      </c>
      <c r="U694" s="25" t="s">
        <v>128</v>
      </c>
      <c r="V694" s="23" t="s">
        <v>1194</v>
      </c>
      <c r="W694" s="23" t="s">
        <v>1195</v>
      </c>
      <c r="X694" s="23" t="s">
        <v>1252</v>
      </c>
      <c r="Y694" s="23" t="s">
        <v>1301</v>
      </c>
      <c r="Z694" s="23" t="s">
        <v>113</v>
      </c>
      <c r="AA694" s="23" t="s">
        <v>107</v>
      </c>
      <c r="AB694" s="23" t="s">
        <v>3934</v>
      </c>
      <c r="AC694" s="25">
        <v>26.136986301369863</v>
      </c>
      <c r="AD694" s="32">
        <v>6250000000</v>
      </c>
      <c r="AE694" s="33">
        <f>VLOOKUP(J694,Library!A:B,2,0)</f>
        <v>1</v>
      </c>
      <c r="AF694" s="33">
        <f>VLOOKUP(J694,Library!A:G,7,0)</f>
        <v>3</v>
      </c>
      <c r="AG694" s="28">
        <f>VLOOKUP(V694,Library!W:X,2,0)</f>
        <v>1</v>
      </c>
      <c r="AH694" s="28">
        <f>VLOOKUP(W694,Library!Y:Z,2,0)</f>
        <v>1</v>
      </c>
      <c r="AI694" s="28" t="str">
        <f>VLOOKUP(X694,Library!AA:AB,2,0)</f>
        <v>N/A</v>
      </c>
      <c r="AJ694" s="33">
        <f>IF(MAX(AG694,AH694,AI694)=0,VLOOKUP(I694,Library!$J:$P,7,0),MAX(AG694,AH694,AI694))</f>
        <v>1</v>
      </c>
      <c r="AK694" s="33">
        <f t="shared" si="48"/>
        <v>5</v>
      </c>
      <c r="AL694" s="33">
        <f>VLOOKUP(AA694,Library!T:U,2,0)</f>
        <v>1</v>
      </c>
      <c r="AM694" s="34">
        <f t="shared" si="49"/>
        <v>1.9000000000000001</v>
      </c>
      <c r="AN694" s="33">
        <f t="shared" si="50"/>
        <v>2</v>
      </c>
      <c r="AO694" s="28" t="s">
        <v>136</v>
      </c>
      <c r="AP694" s="25" t="s">
        <v>128</v>
      </c>
      <c r="AQ694" s="28" t="s">
        <v>486</v>
      </c>
      <c r="AR694" s="28" t="s">
        <v>487</v>
      </c>
      <c r="AS694" s="28" t="s">
        <v>2183</v>
      </c>
      <c r="AT694" s="23" t="s">
        <v>4005</v>
      </c>
      <c r="AU694" s="23" t="s">
        <v>35</v>
      </c>
      <c r="AV694" s="25" t="s">
        <v>128</v>
      </c>
      <c r="AW694" s="25" t="s">
        <v>128</v>
      </c>
      <c r="AX694" s="25" t="s">
        <v>128</v>
      </c>
      <c r="AY694" s="25" t="s">
        <v>128</v>
      </c>
      <c r="AZ694" s="25" t="s">
        <v>128</v>
      </c>
      <c r="BA694" s="25" t="s">
        <v>128</v>
      </c>
      <c r="BB694" s="25" t="s">
        <v>128</v>
      </c>
      <c r="BC694" s="25" t="s">
        <v>128</v>
      </c>
      <c r="BD694" s="25" t="s">
        <v>128</v>
      </c>
      <c r="BE694" s="25" t="s">
        <v>128</v>
      </c>
      <c r="BF694" s="25" t="s">
        <v>128</v>
      </c>
      <c r="BG694" s="25" t="s">
        <v>128</v>
      </c>
      <c r="BH694" s="25" t="s">
        <v>113</v>
      </c>
      <c r="BI694" s="23" t="s">
        <v>128</v>
      </c>
      <c r="BJ694" t="s">
        <v>4365</v>
      </c>
      <c r="BK694" s="23" t="s">
        <v>3754</v>
      </c>
    </row>
    <row r="695" spans="1:64" ht="15">
      <c r="A695" s="28">
        <v>1055</v>
      </c>
      <c r="B695" s="23" t="s">
        <v>3755</v>
      </c>
      <c r="C695" s="28" t="s">
        <v>3838</v>
      </c>
      <c r="D695" s="23" t="s">
        <v>526</v>
      </c>
      <c r="E695" s="42">
        <v>3</v>
      </c>
      <c r="F695" s="25" t="s">
        <v>109</v>
      </c>
      <c r="G695" s="25" t="s">
        <v>128</v>
      </c>
      <c r="H695" s="25" t="s">
        <v>128</v>
      </c>
      <c r="I695" s="29" t="s">
        <v>527</v>
      </c>
      <c r="J695" s="43" t="s">
        <v>3635</v>
      </c>
      <c r="K695" s="27" t="s">
        <v>24</v>
      </c>
      <c r="L695" s="29">
        <v>54.307000000000002</v>
      </c>
      <c r="M695" s="29">
        <v>54.393999999999998</v>
      </c>
      <c r="N695" s="29">
        <v>5.4388321238499993</v>
      </c>
      <c r="O695" s="30">
        <v>2.0499999999999998</v>
      </c>
      <c r="P695" s="27" t="s">
        <v>106</v>
      </c>
      <c r="Q695" s="31">
        <v>2</v>
      </c>
      <c r="R695" s="25" t="s">
        <v>2975</v>
      </c>
      <c r="S695" s="25" t="s">
        <v>109</v>
      </c>
      <c r="T695" s="25" t="s">
        <v>3026</v>
      </c>
      <c r="U695" s="25" t="s">
        <v>128</v>
      </c>
      <c r="V695" s="23" t="s">
        <v>1197</v>
      </c>
      <c r="W695" s="23" t="s">
        <v>1201</v>
      </c>
      <c r="X695" s="23" t="s">
        <v>8</v>
      </c>
      <c r="Y695" s="23" t="s">
        <v>1301</v>
      </c>
      <c r="Z695" s="23" t="s">
        <v>113</v>
      </c>
      <c r="AA695" s="23" t="s">
        <v>107</v>
      </c>
      <c r="AB695" s="23" t="s">
        <v>3935</v>
      </c>
      <c r="AC695" s="25">
        <v>24.547945205479451</v>
      </c>
      <c r="AD695" s="32">
        <v>2500000000</v>
      </c>
      <c r="AE695" s="33">
        <f>VLOOKUP(J695,Library!A:B,2,0)</f>
        <v>1</v>
      </c>
      <c r="AF695" s="33">
        <f>VLOOKUP(J695,Library!A:G,7,0)</f>
        <v>3</v>
      </c>
      <c r="AG695" s="28">
        <f>VLOOKUP(V695,Library!W:X,2,0)</f>
        <v>2</v>
      </c>
      <c r="AH695" s="28">
        <f>VLOOKUP(W695,Library!Y:Z,2,0)</f>
        <v>2</v>
      </c>
      <c r="AI695" s="28" t="str">
        <f>VLOOKUP(X695,Library!AA:AB,2,0)</f>
        <v>N/A</v>
      </c>
      <c r="AJ695" s="33">
        <f>IF(MAX(AG695,AH695,AI695)=0,VLOOKUP(I695,Library!$J:$P,7,0),MAX(AG695,AH695,AI695))</f>
        <v>2</v>
      </c>
      <c r="AK695" s="33">
        <f t="shared" si="48"/>
        <v>5</v>
      </c>
      <c r="AL695" s="33">
        <f>VLOOKUP(AA695,Library!T:U,2,0)</f>
        <v>1</v>
      </c>
      <c r="AM695" s="34">
        <f t="shared" si="49"/>
        <v>2.15</v>
      </c>
      <c r="AN695" s="33">
        <f t="shared" si="50"/>
        <v>3</v>
      </c>
      <c r="AO695" s="28" t="s">
        <v>136</v>
      </c>
      <c r="AP695" s="25" t="s">
        <v>128</v>
      </c>
      <c r="AQ695" s="28" t="s">
        <v>528</v>
      </c>
      <c r="AR695" s="28" t="s">
        <v>529</v>
      </c>
      <c r="AS695" s="28" t="s">
        <v>526</v>
      </c>
      <c r="AT695" s="23" t="s">
        <v>3026</v>
      </c>
      <c r="AU695" s="23" t="s">
        <v>35</v>
      </c>
      <c r="AV695" s="25" t="s">
        <v>128</v>
      </c>
      <c r="AW695" s="25" t="s">
        <v>128</v>
      </c>
      <c r="AX695" s="25" t="s">
        <v>128</v>
      </c>
      <c r="AY695" s="25" t="s">
        <v>128</v>
      </c>
      <c r="AZ695" s="25" t="s">
        <v>128</v>
      </c>
      <c r="BA695" s="25" t="s">
        <v>128</v>
      </c>
      <c r="BB695" s="25" t="s">
        <v>128</v>
      </c>
      <c r="BC695" s="25" t="s">
        <v>128</v>
      </c>
      <c r="BD695" s="25" t="s">
        <v>128</v>
      </c>
      <c r="BE695" s="25" t="s">
        <v>128</v>
      </c>
      <c r="BF695" s="25" t="s">
        <v>128</v>
      </c>
      <c r="BG695" s="25" t="s">
        <v>128</v>
      </c>
      <c r="BH695" s="25" t="s">
        <v>113</v>
      </c>
      <c r="BI695" s="23" t="s">
        <v>128</v>
      </c>
      <c r="BJ695" t="s">
        <v>1340</v>
      </c>
      <c r="BK695" s="23" t="s">
        <v>3755</v>
      </c>
    </row>
    <row r="696" spans="1:64" ht="15">
      <c r="A696" s="28">
        <v>1056</v>
      </c>
      <c r="B696" s="23" t="s">
        <v>3756</v>
      </c>
      <c r="C696" s="28" t="s">
        <v>3839</v>
      </c>
      <c r="D696" s="23" t="s">
        <v>492</v>
      </c>
      <c r="E696" s="42">
        <v>3</v>
      </c>
      <c r="F696" s="25" t="s">
        <v>109</v>
      </c>
      <c r="G696" s="25" t="s">
        <v>128</v>
      </c>
      <c r="H696" s="25" t="s">
        <v>128</v>
      </c>
      <c r="I696" s="29" t="s">
        <v>493</v>
      </c>
      <c r="J696" s="43" t="s">
        <v>3635</v>
      </c>
      <c r="K696" s="27" t="s">
        <v>24</v>
      </c>
      <c r="L696" s="29">
        <v>81.116</v>
      </c>
      <c r="M696" s="29">
        <v>81.213999999999999</v>
      </c>
      <c r="N696" s="29">
        <v>5.3728632431568544</v>
      </c>
      <c r="O696" s="30">
        <v>3.85</v>
      </c>
      <c r="P696" s="27" t="s">
        <v>106</v>
      </c>
      <c r="Q696" s="31">
        <v>2</v>
      </c>
      <c r="R696" s="25" t="s">
        <v>2882</v>
      </c>
      <c r="S696" s="25" t="s">
        <v>109</v>
      </c>
      <c r="T696" s="25" t="s">
        <v>4006</v>
      </c>
      <c r="U696" s="25" t="s">
        <v>128</v>
      </c>
      <c r="V696" s="23" t="s">
        <v>1197</v>
      </c>
      <c r="W696" s="23" t="s">
        <v>1195</v>
      </c>
      <c r="X696" s="23" t="s">
        <v>8</v>
      </c>
      <c r="Y696" s="23" t="s">
        <v>1301</v>
      </c>
      <c r="Z696" s="23" t="s">
        <v>113</v>
      </c>
      <c r="AA696" s="23" t="s">
        <v>107</v>
      </c>
      <c r="AB696" s="23" t="s">
        <v>3936</v>
      </c>
      <c r="AC696" s="25">
        <v>20.515068493150686</v>
      </c>
      <c r="AD696" s="32">
        <v>2000000000</v>
      </c>
      <c r="AE696" s="33">
        <f>VLOOKUP(J696,Library!A:B,2,0)</f>
        <v>1</v>
      </c>
      <c r="AF696" s="33">
        <f>VLOOKUP(J696,Library!A:G,7,0)</f>
        <v>3</v>
      </c>
      <c r="AG696" s="28">
        <f>VLOOKUP(V696,Library!W:X,2,0)</f>
        <v>2</v>
      </c>
      <c r="AH696" s="28">
        <f>VLOOKUP(W696,Library!Y:Z,2,0)</f>
        <v>1</v>
      </c>
      <c r="AI696" s="28" t="str">
        <f>VLOOKUP(X696,Library!AA:AB,2,0)</f>
        <v>N/A</v>
      </c>
      <c r="AJ696" s="33">
        <f>IF(MAX(AG696,AH696,AI696)=0,VLOOKUP(I696,Library!$J:$P,7,0),MAX(AG696,AH696,AI696))</f>
        <v>2</v>
      </c>
      <c r="AK696" s="33">
        <f t="shared" si="48"/>
        <v>5</v>
      </c>
      <c r="AL696" s="33">
        <f>VLOOKUP(AA696,Library!T:U,2,0)</f>
        <v>1</v>
      </c>
      <c r="AM696" s="34">
        <f t="shared" si="49"/>
        <v>2.15</v>
      </c>
      <c r="AN696" s="33">
        <f t="shared" si="50"/>
        <v>3</v>
      </c>
      <c r="AO696" s="28" t="s">
        <v>136</v>
      </c>
      <c r="AP696" s="25" t="s">
        <v>128</v>
      </c>
      <c r="AQ696" s="28" t="s">
        <v>494</v>
      </c>
      <c r="AR696" s="28" t="s">
        <v>495</v>
      </c>
      <c r="AS696" s="28" t="s">
        <v>492</v>
      </c>
      <c r="AT696" s="23" t="s">
        <v>4006</v>
      </c>
      <c r="AU696" s="23" t="s">
        <v>35</v>
      </c>
      <c r="AV696" s="25" t="s">
        <v>128</v>
      </c>
      <c r="AW696" s="25" t="s">
        <v>128</v>
      </c>
      <c r="AX696" s="25" t="s">
        <v>128</v>
      </c>
      <c r="AY696" s="25" t="s">
        <v>128</v>
      </c>
      <c r="AZ696" s="25" t="s">
        <v>128</v>
      </c>
      <c r="BA696" s="25" t="s">
        <v>128</v>
      </c>
      <c r="BB696" s="25" t="s">
        <v>128</v>
      </c>
      <c r="BC696" s="25" t="s">
        <v>128</v>
      </c>
      <c r="BD696" s="25" t="s">
        <v>128</v>
      </c>
      <c r="BE696" s="25" t="s">
        <v>128</v>
      </c>
      <c r="BF696" s="25" t="s">
        <v>128</v>
      </c>
      <c r="BG696" s="25" t="s">
        <v>128</v>
      </c>
      <c r="BH696" s="25" t="s">
        <v>113</v>
      </c>
      <c r="BI696" s="23" t="s">
        <v>128</v>
      </c>
      <c r="BJ696" t="s">
        <v>4365</v>
      </c>
      <c r="BK696" s="23" t="s">
        <v>3756</v>
      </c>
    </row>
    <row r="697" spans="1:64" ht="15">
      <c r="A697" s="28">
        <v>1057</v>
      </c>
      <c r="B697" s="23" t="s">
        <v>3757</v>
      </c>
      <c r="C697" s="28" t="s">
        <v>3840</v>
      </c>
      <c r="D697" s="23" t="s">
        <v>492</v>
      </c>
      <c r="E697" s="42">
        <v>3</v>
      </c>
      <c r="F697" s="25" t="s">
        <v>109</v>
      </c>
      <c r="G697" s="25" t="s">
        <v>128</v>
      </c>
      <c r="H697" s="25" t="s">
        <v>128</v>
      </c>
      <c r="I697" s="29" t="s">
        <v>493</v>
      </c>
      <c r="J697" s="43" t="s">
        <v>3635</v>
      </c>
      <c r="K697" s="27" t="s">
        <v>24</v>
      </c>
      <c r="L697" s="29">
        <v>94.35</v>
      </c>
      <c r="M697" s="29">
        <v>94.484999999999999</v>
      </c>
      <c r="N697" s="29">
        <v>5.2313801170812537</v>
      </c>
      <c r="O697" s="30">
        <v>4.8499999999999996</v>
      </c>
      <c r="P697" s="27" t="s">
        <v>106</v>
      </c>
      <c r="Q697" s="31">
        <v>2</v>
      </c>
      <c r="R697" s="25" t="s">
        <v>4405</v>
      </c>
      <c r="S697" s="25" t="s">
        <v>109</v>
      </c>
      <c r="T697" s="25" t="s">
        <v>4007</v>
      </c>
      <c r="U697" s="25" t="s">
        <v>128</v>
      </c>
      <c r="V697" s="23" t="s">
        <v>1197</v>
      </c>
      <c r="W697" s="23" t="s">
        <v>1195</v>
      </c>
      <c r="X697" s="23" t="s">
        <v>8</v>
      </c>
      <c r="Y697" s="23" t="s">
        <v>1301</v>
      </c>
      <c r="Z697" s="23" t="s">
        <v>113</v>
      </c>
      <c r="AA697" s="23" t="s">
        <v>107</v>
      </c>
      <c r="AB697" s="23" t="s">
        <v>3937</v>
      </c>
      <c r="AC697" s="25">
        <v>27.284931506849315</v>
      </c>
      <c r="AD697" s="32">
        <v>1250000000</v>
      </c>
      <c r="AE697" s="33">
        <f>VLOOKUP(J697,Library!A:B,2,0)</f>
        <v>1</v>
      </c>
      <c r="AF697" s="33">
        <f>VLOOKUP(J697,Library!A:G,7,0)</f>
        <v>3</v>
      </c>
      <c r="AG697" s="28">
        <f>VLOOKUP(V697,Library!W:X,2,0)</f>
        <v>2</v>
      </c>
      <c r="AH697" s="28">
        <f>VLOOKUP(W697,Library!Y:Z,2,0)</f>
        <v>1</v>
      </c>
      <c r="AI697" s="28" t="str">
        <f>VLOOKUP(X697,Library!AA:AB,2,0)</f>
        <v>N/A</v>
      </c>
      <c r="AJ697" s="33">
        <f>IF(MAX(AG697,AH697,AI697)=0,VLOOKUP(I697,Library!$J:$P,7,0),MAX(AG697,AH697,AI697))</f>
        <v>2</v>
      </c>
      <c r="AK697" s="33">
        <f t="shared" si="48"/>
        <v>5</v>
      </c>
      <c r="AL697" s="33">
        <f>VLOOKUP(AA697,Library!T:U,2,0)</f>
        <v>1</v>
      </c>
      <c r="AM697" s="34">
        <f t="shared" si="49"/>
        <v>2.15</v>
      </c>
      <c r="AN697" s="33">
        <f t="shared" si="50"/>
        <v>3</v>
      </c>
      <c r="AO697" s="28" t="s">
        <v>136</v>
      </c>
      <c r="AP697" s="25" t="s">
        <v>128</v>
      </c>
      <c r="AQ697" s="28" t="s">
        <v>494</v>
      </c>
      <c r="AR697" s="28" t="s">
        <v>495</v>
      </c>
      <c r="AS697" s="28" t="s">
        <v>492</v>
      </c>
      <c r="AT697" s="23" t="s">
        <v>4007</v>
      </c>
      <c r="AU697" s="23" t="s">
        <v>35</v>
      </c>
      <c r="AV697" s="25" t="s">
        <v>128</v>
      </c>
      <c r="AW697" s="25" t="s">
        <v>128</v>
      </c>
      <c r="AX697" s="25" t="s">
        <v>128</v>
      </c>
      <c r="AY697" s="25" t="s">
        <v>128</v>
      </c>
      <c r="AZ697" s="25" t="s">
        <v>128</v>
      </c>
      <c r="BA697" s="25" t="s">
        <v>128</v>
      </c>
      <c r="BB697" s="25" t="s">
        <v>128</v>
      </c>
      <c r="BC697" s="25" t="s">
        <v>128</v>
      </c>
      <c r="BD697" s="25" t="s">
        <v>128</v>
      </c>
      <c r="BE697" s="25" t="s">
        <v>128</v>
      </c>
      <c r="BF697" s="25" t="s">
        <v>128</v>
      </c>
      <c r="BG697" s="25" t="s">
        <v>128</v>
      </c>
      <c r="BH697" s="25" t="s">
        <v>113</v>
      </c>
      <c r="BI697" s="23" t="s">
        <v>128</v>
      </c>
      <c r="BJ697" t="s">
        <v>4365</v>
      </c>
      <c r="BK697" s="23" t="s">
        <v>3757</v>
      </c>
    </row>
    <row r="698" spans="1:64" ht="15">
      <c r="A698" s="28">
        <v>1058</v>
      </c>
      <c r="B698" s="23" t="s">
        <v>3758</v>
      </c>
      <c r="C698" s="28" t="s">
        <v>3841</v>
      </c>
      <c r="D698" s="23" t="s">
        <v>4010</v>
      </c>
      <c r="E698" s="42">
        <v>3</v>
      </c>
      <c r="F698" s="25" t="s">
        <v>128</v>
      </c>
      <c r="G698" s="25" t="s">
        <v>128</v>
      </c>
      <c r="H698" s="25" t="s">
        <v>128</v>
      </c>
      <c r="I698" s="29" t="s">
        <v>3773</v>
      </c>
      <c r="J698" s="43" t="s">
        <v>10</v>
      </c>
      <c r="K698" s="27" t="s">
        <v>24</v>
      </c>
      <c r="L698" s="29">
        <v>86.135999999999996</v>
      </c>
      <c r="M698" s="29">
        <v>86.326999999999998</v>
      </c>
      <c r="N698" s="29">
        <v>5.2860232790720403</v>
      </c>
      <c r="O698" s="30">
        <v>4.05</v>
      </c>
      <c r="P698" s="27" t="s">
        <v>106</v>
      </c>
      <c r="Q698" s="31">
        <v>2</v>
      </c>
      <c r="R698" s="25" t="s">
        <v>2647</v>
      </c>
      <c r="S698" s="25" t="s">
        <v>128</v>
      </c>
      <c r="T698" s="25" t="s">
        <v>4374</v>
      </c>
      <c r="U698" s="25" t="s">
        <v>128</v>
      </c>
      <c r="V698" s="23" t="s">
        <v>1215</v>
      </c>
      <c r="W698" s="23" t="s">
        <v>1212</v>
      </c>
      <c r="X698" s="23" t="s">
        <v>76</v>
      </c>
      <c r="Y698" s="23" t="s">
        <v>1301</v>
      </c>
      <c r="Z698" s="23" t="s">
        <v>113</v>
      </c>
      <c r="AA698" s="23" t="s">
        <v>107</v>
      </c>
      <c r="AB698" s="23" t="s">
        <v>3938</v>
      </c>
      <c r="AC698" s="25">
        <v>16.843835616438355</v>
      </c>
      <c r="AD698" s="32">
        <v>1049800000</v>
      </c>
      <c r="AE698" s="33">
        <f>VLOOKUP(J698,Library!A:B,2,0)</f>
        <v>1</v>
      </c>
      <c r="AF698" s="33">
        <f>VLOOKUP(J698,Library!A:G,7,0)</f>
        <v>3</v>
      </c>
      <c r="AG698" s="28">
        <f>VLOOKUP(V698,Library!W:X,2,0)</f>
        <v>3</v>
      </c>
      <c r="AH698" s="28">
        <f>VLOOKUP(W698,Library!Y:Z,2,0)</f>
        <v>3</v>
      </c>
      <c r="AI698" s="28">
        <f>VLOOKUP(X698,Library!AA:AB,2,0)</f>
        <v>3</v>
      </c>
      <c r="AJ698" s="33">
        <f>IF(MAX(AG698,AH698,AI698)=0,VLOOKUP(I698,Library!$J:$P,7,0),MAX(AG698,AH698,AI698))</f>
        <v>3</v>
      </c>
      <c r="AK698" s="33">
        <f t="shared" si="48"/>
        <v>5</v>
      </c>
      <c r="AL698" s="33">
        <f>VLOOKUP(AA698,Library!T:U,2,0)</f>
        <v>1</v>
      </c>
      <c r="AM698" s="34">
        <f t="shared" si="49"/>
        <v>2.4</v>
      </c>
      <c r="AN698" s="33">
        <f t="shared" si="50"/>
        <v>3</v>
      </c>
      <c r="AO698" s="28" t="s">
        <v>294</v>
      </c>
      <c r="AP698" s="25" t="s">
        <v>128</v>
      </c>
      <c r="AQ698" s="28" t="s">
        <v>4008</v>
      </c>
      <c r="AR698" s="28" t="s">
        <v>4009</v>
      </c>
      <c r="AS698" s="28" t="s">
        <v>4010</v>
      </c>
      <c r="AT698" s="23" t="s">
        <v>113</v>
      </c>
      <c r="AU698" s="23" t="s">
        <v>114</v>
      </c>
      <c r="AV698" s="25" t="s">
        <v>128</v>
      </c>
      <c r="AW698" s="25" t="s">
        <v>128</v>
      </c>
      <c r="AX698" s="25" t="s">
        <v>128</v>
      </c>
      <c r="AY698" s="25" t="s">
        <v>128</v>
      </c>
      <c r="AZ698" s="25" t="s">
        <v>128</v>
      </c>
      <c r="BA698" s="25" t="s">
        <v>128</v>
      </c>
      <c r="BB698" s="25" t="s">
        <v>128</v>
      </c>
      <c r="BC698" s="25" t="s">
        <v>128</v>
      </c>
      <c r="BD698" s="25" t="s">
        <v>128</v>
      </c>
      <c r="BE698" s="25" t="s">
        <v>128</v>
      </c>
      <c r="BF698" s="25" t="s">
        <v>128</v>
      </c>
      <c r="BG698" s="25" t="s">
        <v>128</v>
      </c>
      <c r="BH698" s="25" t="s">
        <v>113</v>
      </c>
      <c r="BI698" s="23" t="s">
        <v>128</v>
      </c>
      <c r="BJ698" t="s">
        <v>1277</v>
      </c>
      <c r="BK698" s="23" t="s">
        <v>3758</v>
      </c>
    </row>
    <row r="699" spans="1:64" ht="15">
      <c r="A699" s="28">
        <v>1059</v>
      </c>
      <c r="B699" s="23" t="s">
        <v>3759</v>
      </c>
      <c r="C699" s="28" t="s">
        <v>3842</v>
      </c>
      <c r="D699" s="23" t="s">
        <v>4013</v>
      </c>
      <c r="E699" s="42">
        <v>3</v>
      </c>
      <c r="F699" s="25" t="s">
        <v>128</v>
      </c>
      <c r="G699" s="25" t="s">
        <v>128</v>
      </c>
      <c r="H699" s="25" t="s">
        <v>128</v>
      </c>
      <c r="I699" s="29" t="s">
        <v>3774</v>
      </c>
      <c r="J699" s="43" t="s">
        <v>10</v>
      </c>
      <c r="K699" s="27" t="s">
        <v>24</v>
      </c>
      <c r="L699" s="29">
        <v>115.782</v>
      </c>
      <c r="M699" s="29">
        <v>115.96</v>
      </c>
      <c r="N699" s="29">
        <v>4.6920968681180497</v>
      </c>
      <c r="O699" s="30">
        <v>6.5</v>
      </c>
      <c r="P699" s="27" t="s">
        <v>106</v>
      </c>
      <c r="Q699" s="31">
        <v>2</v>
      </c>
      <c r="R699" s="25" t="s">
        <v>2975</v>
      </c>
      <c r="S699" s="25" t="s">
        <v>128</v>
      </c>
      <c r="T699" s="25" t="s">
        <v>4374</v>
      </c>
      <c r="U699" s="25" t="s">
        <v>128</v>
      </c>
      <c r="V699" s="23" t="s">
        <v>1200</v>
      </c>
      <c r="W699" s="23" t="s">
        <v>1201</v>
      </c>
      <c r="X699" s="23" t="s">
        <v>1200</v>
      </c>
      <c r="Y699" s="23" t="s">
        <v>1301</v>
      </c>
      <c r="Z699" s="23" t="s">
        <v>113</v>
      </c>
      <c r="AA699" s="23" t="s">
        <v>107</v>
      </c>
      <c r="AB699" s="23" t="s">
        <v>3939</v>
      </c>
      <c r="AC699" s="25">
        <v>11.53972602739726</v>
      </c>
      <c r="AD699" s="32">
        <v>3000000000</v>
      </c>
      <c r="AE699" s="33">
        <f>VLOOKUP(J699,Library!A:B,2,0)</f>
        <v>1</v>
      </c>
      <c r="AF699" s="33">
        <f>VLOOKUP(J699,Library!A:G,7,0)</f>
        <v>3</v>
      </c>
      <c r="AG699" s="28">
        <f>VLOOKUP(V699,Library!W:X,2,0)</f>
        <v>2</v>
      </c>
      <c r="AH699" s="28">
        <f>VLOOKUP(W699,Library!Y:Z,2,0)</f>
        <v>2</v>
      </c>
      <c r="AI699" s="28">
        <f>VLOOKUP(X699,Library!AA:AB,2,0)</f>
        <v>2</v>
      </c>
      <c r="AJ699" s="33">
        <f>IF(MAX(AG699,AH699,AI699)=0,VLOOKUP(I699,Library!$J:$P,7,0),MAX(AG699,AH699,AI699))</f>
        <v>2</v>
      </c>
      <c r="AK699" s="33">
        <f t="shared" si="48"/>
        <v>5</v>
      </c>
      <c r="AL699" s="33">
        <f>VLOOKUP(AA699,Library!T:U,2,0)</f>
        <v>1</v>
      </c>
      <c r="AM699" s="34">
        <f t="shared" si="49"/>
        <v>2.15</v>
      </c>
      <c r="AN699" s="33">
        <f t="shared" si="50"/>
        <v>3</v>
      </c>
      <c r="AO699" s="28" t="s">
        <v>294</v>
      </c>
      <c r="AP699" s="25" t="s">
        <v>128</v>
      </c>
      <c r="AQ699" s="28" t="s">
        <v>4011</v>
      </c>
      <c r="AR699" s="28" t="s">
        <v>4012</v>
      </c>
      <c r="AS699" s="28" t="s">
        <v>4013</v>
      </c>
      <c r="AT699" s="23" t="s">
        <v>113</v>
      </c>
      <c r="AU699" s="23" t="s">
        <v>114</v>
      </c>
      <c r="AV699" s="25" t="s">
        <v>128</v>
      </c>
      <c r="AW699" s="25" t="s">
        <v>128</v>
      </c>
      <c r="AX699" s="25" t="s">
        <v>128</v>
      </c>
      <c r="AY699" s="25" t="s">
        <v>128</v>
      </c>
      <c r="AZ699" s="25" t="s">
        <v>128</v>
      </c>
      <c r="BA699" s="25" t="s">
        <v>128</v>
      </c>
      <c r="BB699" s="25" t="s">
        <v>128</v>
      </c>
      <c r="BC699" s="25" t="s">
        <v>128</v>
      </c>
      <c r="BD699" s="25" t="s">
        <v>128</v>
      </c>
      <c r="BE699" s="25" t="s">
        <v>128</v>
      </c>
      <c r="BF699" s="25" t="s">
        <v>128</v>
      </c>
      <c r="BG699" s="25" t="s">
        <v>128</v>
      </c>
      <c r="BH699" s="25" t="s">
        <v>113</v>
      </c>
      <c r="BI699" s="23" t="s">
        <v>128</v>
      </c>
      <c r="BJ699" t="s">
        <v>1348</v>
      </c>
      <c r="BK699" s="23" t="s">
        <v>3759</v>
      </c>
    </row>
    <row r="700" spans="1:64" ht="15">
      <c r="A700" s="28">
        <v>1060</v>
      </c>
      <c r="B700" s="23" t="s">
        <v>3760</v>
      </c>
      <c r="C700" s="28" t="s">
        <v>3843</v>
      </c>
      <c r="D700" s="23" t="s">
        <v>2170</v>
      </c>
      <c r="E700" s="42">
        <v>4</v>
      </c>
      <c r="F700" s="25" t="s">
        <v>128</v>
      </c>
      <c r="G700" s="25" t="s">
        <v>109</v>
      </c>
      <c r="H700" s="25" t="s">
        <v>128</v>
      </c>
      <c r="I700" s="29" t="s">
        <v>2602</v>
      </c>
      <c r="J700" s="43" t="s">
        <v>1905</v>
      </c>
      <c r="K700" s="27" t="s">
        <v>25</v>
      </c>
      <c r="L700" s="29">
        <v>103.773</v>
      </c>
      <c r="M700" s="29">
        <v>103.95399999999999</v>
      </c>
      <c r="N700" s="29">
        <v>5.2236018991156374</v>
      </c>
      <c r="O700" s="30">
        <v>5.6</v>
      </c>
      <c r="P700" s="27" t="s">
        <v>106</v>
      </c>
      <c r="Q700" s="31">
        <v>2</v>
      </c>
      <c r="R700" s="25" t="s">
        <v>2780</v>
      </c>
      <c r="S700" s="25" t="s">
        <v>128</v>
      </c>
      <c r="T700" s="25" t="s">
        <v>4374</v>
      </c>
      <c r="U700" s="25" t="s">
        <v>128</v>
      </c>
      <c r="V700" s="23" t="s">
        <v>76</v>
      </c>
      <c r="W700" s="23" t="s">
        <v>1210</v>
      </c>
      <c r="X700" s="23" t="s">
        <v>1204</v>
      </c>
      <c r="Y700" s="23" t="s">
        <v>1301</v>
      </c>
      <c r="Z700" s="23" t="s">
        <v>113</v>
      </c>
      <c r="AA700" s="23" t="s">
        <v>107</v>
      </c>
      <c r="AB700" s="23" t="s">
        <v>3940</v>
      </c>
      <c r="AC700" s="25">
        <v>15.457534246575342</v>
      </c>
      <c r="AD700" s="32">
        <v>1750000000</v>
      </c>
      <c r="AE700" s="33">
        <f>VLOOKUP(J700,Library!A:B,2,0)</f>
        <v>3</v>
      </c>
      <c r="AF700" s="33">
        <f>VLOOKUP(J700,Library!A:G,7,0)</f>
        <v>3</v>
      </c>
      <c r="AG700" s="28">
        <f>VLOOKUP(V700,Library!W:X,2,0)</f>
        <v>3</v>
      </c>
      <c r="AH700" s="28">
        <f>VLOOKUP(W700,Library!Y:Z,2,0)</f>
        <v>3</v>
      </c>
      <c r="AI700" s="28">
        <f>VLOOKUP(X700,Library!AA:AB,2,0)</f>
        <v>2</v>
      </c>
      <c r="AJ700" s="33">
        <f>IF(MAX(AG700,AH700,AI700)=0,VLOOKUP(I700,Library!$J:$P,7,0),MAX(AG700,AH700,AI700))</f>
        <v>3</v>
      </c>
      <c r="AK700" s="33">
        <f t="shared" si="48"/>
        <v>5</v>
      </c>
      <c r="AL700" s="33">
        <f>VLOOKUP(AA700,Library!T:U,2,0)</f>
        <v>1</v>
      </c>
      <c r="AM700" s="34">
        <f t="shared" si="49"/>
        <v>3.0999999999999996</v>
      </c>
      <c r="AN700" s="33">
        <f t="shared" si="50"/>
        <v>4</v>
      </c>
      <c r="AO700" s="28" t="s">
        <v>294</v>
      </c>
      <c r="AP700" s="25" t="s">
        <v>128</v>
      </c>
      <c r="AQ700" s="28" t="s">
        <v>3560</v>
      </c>
      <c r="AR700" s="28" t="s">
        <v>3561</v>
      </c>
      <c r="AS700" s="28" t="s">
        <v>2170</v>
      </c>
      <c r="AT700" s="23" t="s">
        <v>113</v>
      </c>
      <c r="AU700" s="23" t="s">
        <v>114</v>
      </c>
      <c r="AV700" s="25" t="s">
        <v>128</v>
      </c>
      <c r="AW700" s="25" t="s">
        <v>128</v>
      </c>
      <c r="AX700" s="25" t="s">
        <v>128</v>
      </c>
      <c r="AY700" s="25" t="s">
        <v>128</v>
      </c>
      <c r="AZ700" s="25" t="s">
        <v>128</v>
      </c>
      <c r="BA700" s="25" t="s">
        <v>128</v>
      </c>
      <c r="BB700" s="25" t="s">
        <v>128</v>
      </c>
      <c r="BC700" s="25" t="s">
        <v>128</v>
      </c>
      <c r="BD700" s="25" t="s">
        <v>128</v>
      </c>
      <c r="BE700" s="25" t="s">
        <v>128</v>
      </c>
      <c r="BF700" s="25" t="s">
        <v>109</v>
      </c>
      <c r="BG700" s="25" t="s">
        <v>128</v>
      </c>
      <c r="BH700" s="25" t="s">
        <v>113</v>
      </c>
      <c r="BI700" s="23" t="s">
        <v>128</v>
      </c>
      <c r="BJ700" t="s">
        <v>1277</v>
      </c>
      <c r="BK700" s="23" t="s">
        <v>3760</v>
      </c>
    </row>
    <row r="701" spans="1:64" ht="15">
      <c r="A701" s="28">
        <v>1061</v>
      </c>
      <c r="B701" s="23" t="s">
        <v>3761</v>
      </c>
      <c r="C701" s="28" t="s">
        <v>3844</v>
      </c>
      <c r="D701" s="23" t="s">
        <v>4016</v>
      </c>
      <c r="E701" s="42">
        <v>3</v>
      </c>
      <c r="F701" s="25" t="s">
        <v>109</v>
      </c>
      <c r="G701" s="25" t="s">
        <v>128</v>
      </c>
      <c r="H701" s="25" t="s">
        <v>128</v>
      </c>
      <c r="I701" s="29" t="s">
        <v>3775</v>
      </c>
      <c r="J701" s="43" t="s">
        <v>3635</v>
      </c>
      <c r="K701" s="27" t="s">
        <v>24</v>
      </c>
      <c r="L701" s="29">
        <v>65.695999999999998</v>
      </c>
      <c r="M701" s="29">
        <v>65.814999999999998</v>
      </c>
      <c r="N701" s="29">
        <v>5.623196888998546</v>
      </c>
      <c r="O701" s="30">
        <v>3.379</v>
      </c>
      <c r="P701" s="27" t="s">
        <v>106</v>
      </c>
      <c r="Q701" s="31">
        <v>2</v>
      </c>
      <c r="R701" s="25" t="s">
        <v>3074</v>
      </c>
      <c r="S701" s="25" t="s">
        <v>109</v>
      </c>
      <c r="T701" s="25" t="s">
        <v>4017</v>
      </c>
      <c r="U701" s="25" t="s">
        <v>128</v>
      </c>
      <c r="V701" s="23" t="s">
        <v>1215</v>
      </c>
      <c r="W701" s="23" t="s">
        <v>1210</v>
      </c>
      <c r="X701" s="23" t="s">
        <v>1209</v>
      </c>
      <c r="Y701" s="23" t="s">
        <v>1301</v>
      </c>
      <c r="Z701" s="23" t="s">
        <v>1276</v>
      </c>
      <c r="AA701" s="23" t="s">
        <v>107</v>
      </c>
      <c r="AB701" s="23" t="s">
        <v>3941</v>
      </c>
      <c r="AC701" s="25">
        <v>35.041095890410958</v>
      </c>
      <c r="AD701" s="32">
        <v>2050000000</v>
      </c>
      <c r="AE701" s="33">
        <f>VLOOKUP(J701,Library!A:B,2,0)</f>
        <v>1</v>
      </c>
      <c r="AF701" s="33">
        <f>VLOOKUP(J701,Library!A:G,7,0)</f>
        <v>3</v>
      </c>
      <c r="AG701" s="28">
        <f>VLOOKUP(V701,Library!W:X,2,0)</f>
        <v>3</v>
      </c>
      <c r="AH701" s="28">
        <f>VLOOKUP(W701,Library!Y:Z,2,0)</f>
        <v>3</v>
      </c>
      <c r="AI701" s="28">
        <f>VLOOKUP(X701,Library!AA:AB,2,0)</f>
        <v>3</v>
      </c>
      <c r="AJ701" s="33">
        <f>IF(MAX(AG701,AH701,AI701)=0,VLOOKUP(I701,Library!$J:$P,7,0),MAX(AG701,AH701,AI701))</f>
        <v>3</v>
      </c>
      <c r="AK701" s="33">
        <f t="shared" si="48"/>
        <v>5</v>
      </c>
      <c r="AL701" s="33">
        <f>VLOOKUP(AA701,Library!T:U,2,0)</f>
        <v>1</v>
      </c>
      <c r="AM701" s="34">
        <f t="shared" si="49"/>
        <v>2.4</v>
      </c>
      <c r="AN701" s="33">
        <f t="shared" si="50"/>
        <v>3</v>
      </c>
      <c r="AO701" s="28" t="s">
        <v>294</v>
      </c>
      <c r="AP701" s="25" t="s">
        <v>128</v>
      </c>
      <c r="AQ701" s="28" t="s">
        <v>4014</v>
      </c>
      <c r="AR701" s="28" t="s">
        <v>4015</v>
      </c>
      <c r="AS701" s="28" t="s">
        <v>4016</v>
      </c>
      <c r="AT701" s="23" t="s">
        <v>4017</v>
      </c>
      <c r="AU701" s="23" t="s">
        <v>35</v>
      </c>
      <c r="AV701" s="25" t="s">
        <v>128</v>
      </c>
      <c r="AW701" s="25" t="s">
        <v>128</v>
      </c>
      <c r="AX701" s="25" t="s">
        <v>128</v>
      </c>
      <c r="AY701" s="25" t="s">
        <v>128</v>
      </c>
      <c r="AZ701" s="25" t="s">
        <v>128</v>
      </c>
      <c r="BA701" s="25" t="s">
        <v>128</v>
      </c>
      <c r="BB701" s="25" t="s">
        <v>128</v>
      </c>
      <c r="BC701" s="25" t="s">
        <v>128</v>
      </c>
      <c r="BD701" s="25" t="s">
        <v>128</v>
      </c>
      <c r="BE701" s="25" t="s">
        <v>128</v>
      </c>
      <c r="BF701" s="25" t="s">
        <v>128</v>
      </c>
      <c r="BG701" s="25" t="s">
        <v>128</v>
      </c>
      <c r="BH701" s="25" t="s">
        <v>113</v>
      </c>
      <c r="BI701" s="23" t="s">
        <v>128</v>
      </c>
      <c r="BJ701" t="s">
        <v>1321</v>
      </c>
      <c r="BK701" s="23" t="s">
        <v>3761</v>
      </c>
    </row>
    <row r="702" spans="1:64" ht="15">
      <c r="A702" s="28">
        <v>1062</v>
      </c>
      <c r="B702" s="23" t="s">
        <v>3762</v>
      </c>
      <c r="C702" s="28" t="s">
        <v>3845</v>
      </c>
      <c r="D702" s="23" t="s">
        <v>538</v>
      </c>
      <c r="E702" s="42">
        <v>3</v>
      </c>
      <c r="F702" s="25" t="s">
        <v>109</v>
      </c>
      <c r="G702" s="25" t="s">
        <v>128</v>
      </c>
      <c r="H702" s="25" t="s">
        <v>128</v>
      </c>
      <c r="I702" s="29" t="s">
        <v>535</v>
      </c>
      <c r="J702" s="43" t="s">
        <v>3635</v>
      </c>
      <c r="K702" s="27" t="s">
        <v>24</v>
      </c>
      <c r="L702" s="29">
        <v>95.346000000000004</v>
      </c>
      <c r="M702" s="29">
        <v>95.441999999999993</v>
      </c>
      <c r="N702" s="29">
        <v>5.938697847163211</v>
      </c>
      <c r="O702" s="30">
        <v>5.6</v>
      </c>
      <c r="P702" s="27" t="s">
        <v>106</v>
      </c>
      <c r="Q702" s="31">
        <v>2</v>
      </c>
      <c r="R702" s="25" t="s">
        <v>4408</v>
      </c>
      <c r="S702" s="25" t="s">
        <v>109</v>
      </c>
      <c r="T702" s="25" t="s">
        <v>3090</v>
      </c>
      <c r="U702" s="25" t="s">
        <v>128</v>
      </c>
      <c r="V702" s="23" t="s">
        <v>1204</v>
      </c>
      <c r="W702" s="23" t="s">
        <v>1205</v>
      </c>
      <c r="X702" s="23" t="s">
        <v>8</v>
      </c>
      <c r="Y702" s="23" t="s">
        <v>1301</v>
      </c>
      <c r="Z702" s="23" t="s">
        <v>113</v>
      </c>
      <c r="AA702" s="23" t="s">
        <v>107</v>
      </c>
      <c r="AB702" s="23" t="s">
        <v>3942</v>
      </c>
      <c r="AC702" s="25">
        <v>27.298630136986301</v>
      </c>
      <c r="AD702" s="32">
        <v>2500000000</v>
      </c>
      <c r="AE702" s="33">
        <f>VLOOKUP(J702,Library!A:B,2,0)</f>
        <v>1</v>
      </c>
      <c r="AF702" s="33">
        <f>VLOOKUP(J702,Library!A:G,7,0)</f>
        <v>3</v>
      </c>
      <c r="AG702" s="28">
        <f>VLOOKUP(V702,Library!W:X,2,0)</f>
        <v>2</v>
      </c>
      <c r="AH702" s="28">
        <f>VLOOKUP(W702,Library!Y:Z,2,0)</f>
        <v>2</v>
      </c>
      <c r="AI702" s="28" t="str">
        <f>VLOOKUP(X702,Library!AA:AB,2,0)</f>
        <v>N/A</v>
      </c>
      <c r="AJ702" s="33">
        <f>IF(MAX(AG702,AH702,AI702)=0,VLOOKUP(I702,Library!$J:$P,7,0),MAX(AG702,AH702,AI702))</f>
        <v>2</v>
      </c>
      <c r="AK702" s="33">
        <f t="shared" si="48"/>
        <v>5</v>
      </c>
      <c r="AL702" s="33">
        <f>VLOOKUP(AA702,Library!T:U,2,0)</f>
        <v>1</v>
      </c>
      <c r="AM702" s="34">
        <f t="shared" si="49"/>
        <v>2.15</v>
      </c>
      <c r="AN702" s="33">
        <f t="shared" si="50"/>
        <v>3</v>
      </c>
      <c r="AO702" s="28" t="s">
        <v>136</v>
      </c>
      <c r="AP702" s="25" t="s">
        <v>128</v>
      </c>
      <c r="AQ702" s="28" t="s">
        <v>536</v>
      </c>
      <c r="AR702" s="28" t="s">
        <v>537</v>
      </c>
      <c r="AS702" s="28" t="s">
        <v>538</v>
      </c>
      <c r="AT702" s="23" t="s">
        <v>3090</v>
      </c>
      <c r="AU702" s="23" t="s">
        <v>35</v>
      </c>
      <c r="AV702" s="25" t="s">
        <v>128</v>
      </c>
      <c r="AW702" s="25" t="s">
        <v>128</v>
      </c>
      <c r="AX702" s="25" t="s">
        <v>128</v>
      </c>
      <c r="AY702" s="25" t="s">
        <v>128</v>
      </c>
      <c r="AZ702" s="25" t="s">
        <v>128</v>
      </c>
      <c r="BA702" s="25" t="s">
        <v>128</v>
      </c>
      <c r="BB702" s="25" t="s">
        <v>128</v>
      </c>
      <c r="BC702" s="25" t="s">
        <v>128</v>
      </c>
      <c r="BD702" s="25" t="s">
        <v>128</v>
      </c>
      <c r="BE702" s="25" t="s">
        <v>128</v>
      </c>
      <c r="BF702" s="25" t="s">
        <v>128</v>
      </c>
      <c r="BG702" s="25" t="s">
        <v>128</v>
      </c>
      <c r="BH702" s="25" t="s">
        <v>113</v>
      </c>
      <c r="BI702" s="23" t="s">
        <v>128</v>
      </c>
      <c r="BJ702" t="s">
        <v>1340</v>
      </c>
      <c r="BK702" s="23" t="s">
        <v>3762</v>
      </c>
    </row>
    <row r="703" spans="1:64" ht="15">
      <c r="A703" s="28">
        <v>1063</v>
      </c>
      <c r="B703" s="23" t="s">
        <v>3763</v>
      </c>
      <c r="C703" s="28" t="s">
        <v>3846</v>
      </c>
      <c r="D703" s="23" t="s">
        <v>4020</v>
      </c>
      <c r="E703" s="42">
        <v>3</v>
      </c>
      <c r="F703" s="25" t="s">
        <v>128</v>
      </c>
      <c r="G703" s="25" t="s">
        <v>128</v>
      </c>
      <c r="H703" s="25" t="s">
        <v>128</v>
      </c>
      <c r="I703" s="29" t="s">
        <v>3776</v>
      </c>
      <c r="J703" s="43" t="s">
        <v>10</v>
      </c>
      <c r="K703" s="27" t="s">
        <v>24</v>
      </c>
      <c r="L703" s="29">
        <v>119.349</v>
      </c>
      <c r="M703" s="29">
        <v>119.437</v>
      </c>
      <c r="N703" s="29">
        <v>5.1433599370082987</v>
      </c>
      <c r="O703" s="30">
        <v>7.2</v>
      </c>
      <c r="P703" s="27" t="s">
        <v>106</v>
      </c>
      <c r="Q703" s="31">
        <v>2</v>
      </c>
      <c r="R703" s="25" t="s">
        <v>582</v>
      </c>
      <c r="S703" s="25" t="s">
        <v>128</v>
      </c>
      <c r="T703" s="25" t="s">
        <v>4374</v>
      </c>
      <c r="U703" s="25" t="s">
        <v>128</v>
      </c>
      <c r="V703" s="23" t="s">
        <v>76</v>
      </c>
      <c r="W703" s="23" t="s">
        <v>1212</v>
      </c>
      <c r="X703" s="23" t="s">
        <v>1252</v>
      </c>
      <c r="Y703" s="23" t="s">
        <v>1301</v>
      </c>
      <c r="Z703" s="23" t="s">
        <v>113</v>
      </c>
      <c r="AA703" s="23" t="s">
        <v>107</v>
      </c>
      <c r="AB703" s="23" t="s">
        <v>3943</v>
      </c>
      <c r="AC703" s="25">
        <v>13.12054794520548</v>
      </c>
      <c r="AD703" s="32">
        <v>2500000000</v>
      </c>
      <c r="AE703" s="33">
        <f>VLOOKUP(J703,Library!A:B,2,0)</f>
        <v>1</v>
      </c>
      <c r="AF703" s="33">
        <f>VLOOKUP(J703,Library!A:G,7,0)</f>
        <v>3</v>
      </c>
      <c r="AG703" s="28">
        <f>VLOOKUP(V703,Library!W:X,2,0)</f>
        <v>3</v>
      </c>
      <c r="AH703" s="28">
        <f>VLOOKUP(W703,Library!Y:Z,2,0)</f>
        <v>3</v>
      </c>
      <c r="AI703" s="28" t="str">
        <f>VLOOKUP(X703,Library!AA:AB,2,0)</f>
        <v>N/A</v>
      </c>
      <c r="AJ703" s="33">
        <f>IF(MAX(AG703,AH703,AI703)=0,VLOOKUP(I703,Library!$J:$P,7,0),MAX(AG703,AH703,AI703))</f>
        <v>3</v>
      </c>
      <c r="AK703" s="33">
        <f t="shared" si="48"/>
        <v>5</v>
      </c>
      <c r="AL703" s="33">
        <f>VLOOKUP(AA703,Library!T:U,2,0)</f>
        <v>1</v>
      </c>
      <c r="AM703" s="34">
        <f t="shared" si="49"/>
        <v>2.4</v>
      </c>
      <c r="AN703" s="33">
        <f t="shared" si="50"/>
        <v>3</v>
      </c>
      <c r="AO703" s="28" t="s">
        <v>294</v>
      </c>
      <c r="AP703" s="25" t="s">
        <v>128</v>
      </c>
      <c r="AQ703" s="28" t="s">
        <v>4018</v>
      </c>
      <c r="AR703" s="28" t="s">
        <v>4019</v>
      </c>
      <c r="AS703" s="28" t="s">
        <v>4020</v>
      </c>
      <c r="AT703" s="23" t="s">
        <v>113</v>
      </c>
      <c r="AU703" s="23" t="s">
        <v>114</v>
      </c>
      <c r="AV703" s="25" t="s">
        <v>128</v>
      </c>
      <c r="AW703" s="25" t="s">
        <v>128</v>
      </c>
      <c r="AX703" s="25" t="s">
        <v>128</v>
      </c>
      <c r="AY703" s="25" t="s">
        <v>128</v>
      </c>
      <c r="AZ703" s="25" t="s">
        <v>128</v>
      </c>
      <c r="BA703" s="25" t="s">
        <v>128</v>
      </c>
      <c r="BB703" s="25" t="s">
        <v>128</v>
      </c>
      <c r="BC703" s="25" t="s">
        <v>128</v>
      </c>
      <c r="BD703" s="25" t="s">
        <v>128</v>
      </c>
      <c r="BE703" s="25" t="s">
        <v>128</v>
      </c>
      <c r="BF703" s="25" t="s">
        <v>128</v>
      </c>
      <c r="BG703" s="25" t="s">
        <v>128</v>
      </c>
      <c r="BH703" s="25" t="s">
        <v>113</v>
      </c>
      <c r="BI703" s="23" t="s">
        <v>128</v>
      </c>
      <c r="BJ703" t="s">
        <v>4364</v>
      </c>
      <c r="BK703" s="23" t="s">
        <v>3763</v>
      </c>
    </row>
    <row r="704" spans="1:64" ht="15">
      <c r="A704" s="28">
        <v>1064</v>
      </c>
      <c r="B704" s="23" t="s">
        <v>3764</v>
      </c>
      <c r="C704" s="28" t="s">
        <v>3847</v>
      </c>
      <c r="D704" s="23" t="s">
        <v>4023</v>
      </c>
      <c r="E704" s="42">
        <v>3</v>
      </c>
      <c r="F704" s="25" t="s">
        <v>109</v>
      </c>
      <c r="G704" s="25" t="s">
        <v>128</v>
      </c>
      <c r="H704" s="25" t="s">
        <v>128</v>
      </c>
      <c r="I704" s="29" t="s">
        <v>3777</v>
      </c>
      <c r="J704" s="43" t="s">
        <v>3635</v>
      </c>
      <c r="K704" s="27" t="s">
        <v>24</v>
      </c>
      <c r="L704" s="29">
        <v>54.334000000000003</v>
      </c>
      <c r="M704" s="29">
        <v>54.404000000000003</v>
      </c>
      <c r="N704" s="29">
        <v>5.3635489260786082</v>
      </c>
      <c r="O704" s="30">
        <v>2</v>
      </c>
      <c r="P704" s="27" t="s">
        <v>106</v>
      </c>
      <c r="Q704" s="31">
        <v>2</v>
      </c>
      <c r="R704" s="25" t="s">
        <v>2975</v>
      </c>
      <c r="S704" s="25" t="s">
        <v>109</v>
      </c>
      <c r="T704" s="25" t="s">
        <v>3026</v>
      </c>
      <c r="U704" s="25" t="s">
        <v>128</v>
      </c>
      <c r="V704" s="23" t="s">
        <v>1204</v>
      </c>
      <c r="W704" s="23" t="s">
        <v>1205</v>
      </c>
      <c r="X704" s="23" t="s">
        <v>8</v>
      </c>
      <c r="Y704" s="23" t="s">
        <v>1301</v>
      </c>
      <c r="Z704" s="23" t="s">
        <v>113</v>
      </c>
      <c r="AA704" s="23" t="s">
        <v>107</v>
      </c>
      <c r="AB704" s="23" t="s">
        <v>3935</v>
      </c>
      <c r="AC704" s="25">
        <v>24.547945205479451</v>
      </c>
      <c r="AD704" s="32">
        <v>1750000000</v>
      </c>
      <c r="AE704" s="33">
        <f>VLOOKUP(J704,Library!A:B,2,0)</f>
        <v>1</v>
      </c>
      <c r="AF704" s="33">
        <f>VLOOKUP(J704,Library!A:G,7,0)</f>
        <v>3</v>
      </c>
      <c r="AG704" s="28">
        <f>VLOOKUP(V704,Library!W:X,2,0)</f>
        <v>2</v>
      </c>
      <c r="AH704" s="28">
        <f>VLOOKUP(W704,Library!Y:Z,2,0)</f>
        <v>2</v>
      </c>
      <c r="AI704" s="28" t="str">
        <f>VLOOKUP(X704,Library!AA:AB,2,0)</f>
        <v>N/A</v>
      </c>
      <c r="AJ704" s="33">
        <f>IF(MAX(AG704,AH704,AI704)=0,VLOOKUP(I704,Library!$J:$P,7,0),MAX(AG704,AH704,AI704))</f>
        <v>2</v>
      </c>
      <c r="AK704" s="33">
        <f t="shared" si="48"/>
        <v>5</v>
      </c>
      <c r="AL704" s="33">
        <f>VLOOKUP(AA704,Library!T:U,2,0)</f>
        <v>1</v>
      </c>
      <c r="AM704" s="34">
        <f t="shared" si="49"/>
        <v>2.15</v>
      </c>
      <c r="AN704" s="33">
        <f t="shared" si="50"/>
        <v>3</v>
      </c>
      <c r="AO704" s="28" t="s">
        <v>294</v>
      </c>
      <c r="AP704" s="25" t="s">
        <v>128</v>
      </c>
      <c r="AQ704" s="28" t="s">
        <v>4021</v>
      </c>
      <c r="AR704" s="28" t="s">
        <v>4022</v>
      </c>
      <c r="AS704" s="28" t="s">
        <v>4023</v>
      </c>
      <c r="AT704" s="23" t="s">
        <v>3026</v>
      </c>
      <c r="AU704" s="23" t="s">
        <v>35</v>
      </c>
      <c r="AV704" s="25" t="s">
        <v>128</v>
      </c>
      <c r="AW704" s="25" t="s">
        <v>128</v>
      </c>
      <c r="AX704" s="25" t="s">
        <v>128</v>
      </c>
      <c r="AY704" s="25" t="s">
        <v>128</v>
      </c>
      <c r="AZ704" s="25" t="s">
        <v>128</v>
      </c>
      <c r="BA704" s="25" t="s">
        <v>128</v>
      </c>
      <c r="BB704" s="25" t="s">
        <v>128</v>
      </c>
      <c r="BC704" s="25" t="s">
        <v>128</v>
      </c>
      <c r="BD704" s="25" t="s">
        <v>128</v>
      </c>
      <c r="BE704" s="25" t="s">
        <v>128</v>
      </c>
      <c r="BF704" s="25" t="s">
        <v>128</v>
      </c>
      <c r="BG704" s="25" t="s">
        <v>128</v>
      </c>
      <c r="BH704" s="25" t="s">
        <v>113</v>
      </c>
      <c r="BI704" s="23" t="s">
        <v>128</v>
      </c>
      <c r="BJ704" t="s">
        <v>1277</v>
      </c>
      <c r="BK704" s="23" t="s">
        <v>3764</v>
      </c>
    </row>
    <row r="705" spans="1:63" ht="15">
      <c r="A705" s="28">
        <v>1065</v>
      </c>
      <c r="B705" s="23" t="s">
        <v>3765</v>
      </c>
      <c r="C705" s="28" t="s">
        <v>3848</v>
      </c>
      <c r="D705" s="23" t="s">
        <v>518</v>
      </c>
      <c r="E705" s="42">
        <v>3</v>
      </c>
      <c r="F705" s="25" t="s">
        <v>109</v>
      </c>
      <c r="G705" s="25" t="s">
        <v>128</v>
      </c>
      <c r="H705" s="25" t="s">
        <v>128</v>
      </c>
      <c r="I705" s="29" t="s">
        <v>519</v>
      </c>
      <c r="J705" s="43" t="s">
        <v>3635</v>
      </c>
      <c r="K705" s="27" t="s">
        <v>24</v>
      </c>
      <c r="L705" s="29">
        <v>63.978999999999999</v>
      </c>
      <c r="M705" s="29">
        <v>64.081999999999994</v>
      </c>
      <c r="N705" s="29">
        <v>5.5935200577234783</v>
      </c>
      <c r="O705" s="30">
        <v>3.25</v>
      </c>
      <c r="P705" s="27" t="s">
        <v>106</v>
      </c>
      <c r="Q705" s="31">
        <v>2</v>
      </c>
      <c r="R705" s="25" t="s">
        <v>2962</v>
      </c>
      <c r="S705" s="25" t="s">
        <v>109</v>
      </c>
      <c r="T705" s="25" t="s">
        <v>4024</v>
      </c>
      <c r="U705" s="25" t="s">
        <v>128</v>
      </c>
      <c r="V705" s="23" t="s">
        <v>1200</v>
      </c>
      <c r="W705" s="23" t="s">
        <v>1210</v>
      </c>
      <c r="X705" s="23" t="s">
        <v>1204</v>
      </c>
      <c r="Y705" s="23" t="s">
        <v>1301</v>
      </c>
      <c r="Z705" s="23" t="s">
        <v>113</v>
      </c>
      <c r="AA705" s="23" t="s">
        <v>107</v>
      </c>
      <c r="AB705" s="23" t="s">
        <v>3944</v>
      </c>
      <c r="AC705" s="25">
        <v>35.295890410958904</v>
      </c>
      <c r="AD705" s="32">
        <v>1750000000</v>
      </c>
      <c r="AE705" s="33">
        <f>VLOOKUP(J705,Library!A:B,2,0)</f>
        <v>1</v>
      </c>
      <c r="AF705" s="33">
        <f>VLOOKUP(J705,Library!A:G,7,0)</f>
        <v>3</v>
      </c>
      <c r="AG705" s="28">
        <f>VLOOKUP(V705,Library!W:X,2,0)</f>
        <v>2</v>
      </c>
      <c r="AH705" s="28">
        <f>VLOOKUP(W705,Library!Y:Z,2,0)</f>
        <v>3</v>
      </c>
      <c r="AI705" s="28">
        <f>VLOOKUP(X705,Library!AA:AB,2,0)</f>
        <v>2</v>
      </c>
      <c r="AJ705" s="33">
        <f>IF(MAX(AG705,AH705,AI705)=0,VLOOKUP(I705,Library!$J:$P,7,0),MAX(AG705,AH705,AI705))</f>
        <v>3</v>
      </c>
      <c r="AK705" s="33">
        <f t="shared" si="48"/>
        <v>5</v>
      </c>
      <c r="AL705" s="33">
        <f>VLOOKUP(AA705,Library!T:U,2,0)</f>
        <v>1</v>
      </c>
      <c r="AM705" s="34">
        <f t="shared" si="49"/>
        <v>2.4</v>
      </c>
      <c r="AN705" s="33">
        <f t="shared" si="50"/>
        <v>3</v>
      </c>
      <c r="AO705" s="28" t="s">
        <v>136</v>
      </c>
      <c r="AP705" s="25" t="s">
        <v>128</v>
      </c>
      <c r="AQ705" s="28" t="s">
        <v>520</v>
      </c>
      <c r="AR705" s="28" t="s">
        <v>521</v>
      </c>
      <c r="AS705" s="28" t="s">
        <v>518</v>
      </c>
      <c r="AT705" s="23" t="s">
        <v>4024</v>
      </c>
      <c r="AU705" s="23" t="s">
        <v>35</v>
      </c>
      <c r="AV705" s="25" t="s">
        <v>128</v>
      </c>
      <c r="AW705" s="25" t="s">
        <v>128</v>
      </c>
      <c r="AX705" s="25" t="s">
        <v>128</v>
      </c>
      <c r="AY705" s="25" t="s">
        <v>128</v>
      </c>
      <c r="AZ705" s="25" t="s">
        <v>128</v>
      </c>
      <c r="BA705" s="25" t="s">
        <v>128</v>
      </c>
      <c r="BB705" s="25" t="s">
        <v>128</v>
      </c>
      <c r="BC705" s="25" t="s">
        <v>128</v>
      </c>
      <c r="BD705" s="25" t="s">
        <v>128</v>
      </c>
      <c r="BE705" s="25" t="s">
        <v>128</v>
      </c>
      <c r="BF705" s="25" t="s">
        <v>128</v>
      </c>
      <c r="BG705" s="25" t="s">
        <v>128</v>
      </c>
      <c r="BH705" s="25" t="s">
        <v>113</v>
      </c>
      <c r="BI705" s="23" t="s">
        <v>128</v>
      </c>
      <c r="BJ705" t="s">
        <v>1340</v>
      </c>
      <c r="BK705" s="23" t="s">
        <v>3765</v>
      </c>
    </row>
    <row r="706" spans="1:63" ht="15">
      <c r="A706" s="28">
        <v>1066</v>
      </c>
      <c r="B706" s="23" t="s">
        <v>3766</v>
      </c>
      <c r="C706" s="28" t="s">
        <v>3849</v>
      </c>
      <c r="D706" s="23" t="s">
        <v>547</v>
      </c>
      <c r="E706" s="42">
        <v>3</v>
      </c>
      <c r="F706" s="25" t="s">
        <v>109</v>
      </c>
      <c r="G706" s="25" t="s">
        <v>128</v>
      </c>
      <c r="H706" s="25" t="s">
        <v>128</v>
      </c>
      <c r="I706" s="29" t="s">
        <v>548</v>
      </c>
      <c r="J706" s="43" t="s">
        <v>3635</v>
      </c>
      <c r="K706" s="27" t="s">
        <v>24</v>
      </c>
      <c r="L706" s="29">
        <v>95.634</v>
      </c>
      <c r="M706" s="29">
        <v>95.790999999999997</v>
      </c>
      <c r="N706" s="29">
        <v>6.1909170598248284</v>
      </c>
      <c r="O706" s="30">
        <v>5.9</v>
      </c>
      <c r="P706" s="27" t="s">
        <v>106</v>
      </c>
      <c r="Q706" s="31">
        <v>2</v>
      </c>
      <c r="R706" s="25" t="s">
        <v>2744</v>
      </c>
      <c r="S706" s="25" t="s">
        <v>109</v>
      </c>
      <c r="T706" s="25" t="s">
        <v>4025</v>
      </c>
      <c r="U706" s="25" t="s">
        <v>128</v>
      </c>
      <c r="V706" s="23" t="s">
        <v>1224</v>
      </c>
      <c r="W706" s="23" t="s">
        <v>1225</v>
      </c>
      <c r="X706" s="23" t="s">
        <v>1224</v>
      </c>
      <c r="Y706" s="23" t="s">
        <v>1301</v>
      </c>
      <c r="Z706" s="23" t="s">
        <v>113</v>
      </c>
      <c r="AA706" s="23" t="s">
        <v>107</v>
      </c>
      <c r="AB706" s="23" t="s">
        <v>3945</v>
      </c>
      <c r="AC706" s="25">
        <v>37.046575342465751</v>
      </c>
      <c r="AD706" s="32">
        <v>1250000000</v>
      </c>
      <c r="AE706" s="33">
        <f>VLOOKUP(J706,Library!A:B,2,0)</f>
        <v>1</v>
      </c>
      <c r="AF706" s="33">
        <f>VLOOKUP(J706,Library!A:G,7,0)</f>
        <v>3</v>
      </c>
      <c r="AG706" s="28">
        <f>VLOOKUP(V706,Library!W:X,2,0)</f>
        <v>4</v>
      </c>
      <c r="AH706" s="28">
        <f>VLOOKUP(W706,Library!Y:Z,2,0)</f>
        <v>4</v>
      </c>
      <c r="AI706" s="28">
        <f>VLOOKUP(X706,Library!AA:AB,2,0)</f>
        <v>4</v>
      </c>
      <c r="AJ706" s="33">
        <f>IF(MAX(AG706,AH706,AI706)=0,VLOOKUP(I706,Library!$J:$P,7,0),MAX(AG706,AH706,AI706))</f>
        <v>4</v>
      </c>
      <c r="AK706" s="33">
        <f t="shared" si="48"/>
        <v>5</v>
      </c>
      <c r="AL706" s="33">
        <f>VLOOKUP(AA706,Library!T:U,2,0)</f>
        <v>1</v>
      </c>
      <c r="AM706" s="34">
        <f t="shared" si="49"/>
        <v>2.65</v>
      </c>
      <c r="AN706" s="33">
        <f t="shared" si="50"/>
        <v>3</v>
      </c>
      <c r="AO706" s="28" t="s">
        <v>136</v>
      </c>
      <c r="AP706" s="25" t="s">
        <v>128</v>
      </c>
      <c r="AQ706" s="28" t="s">
        <v>549</v>
      </c>
      <c r="AR706" s="28" t="s">
        <v>550</v>
      </c>
      <c r="AS706" s="28" t="s">
        <v>547</v>
      </c>
      <c r="AT706" s="23" t="s">
        <v>4025</v>
      </c>
      <c r="AU706" s="23" t="s">
        <v>35</v>
      </c>
      <c r="AV706" s="25" t="s">
        <v>128</v>
      </c>
      <c r="AW706" s="25" t="s">
        <v>128</v>
      </c>
      <c r="AX706" s="25" t="s">
        <v>128</v>
      </c>
      <c r="AY706" s="25" t="s">
        <v>128</v>
      </c>
      <c r="AZ706" s="25" t="s">
        <v>128</v>
      </c>
      <c r="BA706" s="25" t="s">
        <v>128</v>
      </c>
      <c r="BB706" s="25" t="s">
        <v>128</v>
      </c>
      <c r="BC706" s="25" t="s">
        <v>128</v>
      </c>
      <c r="BD706" s="25" t="s">
        <v>128</v>
      </c>
      <c r="BE706" s="25" t="s">
        <v>128</v>
      </c>
      <c r="BF706" s="25" t="s">
        <v>128</v>
      </c>
      <c r="BG706" s="25" t="s">
        <v>128</v>
      </c>
      <c r="BH706" s="25" t="s">
        <v>113</v>
      </c>
      <c r="BI706" s="23" t="s">
        <v>128</v>
      </c>
      <c r="BJ706" t="s">
        <v>4365</v>
      </c>
      <c r="BK706" s="23" t="s">
        <v>3766</v>
      </c>
    </row>
    <row r="707" spans="1:63" ht="15">
      <c r="A707" s="28">
        <v>1067</v>
      </c>
      <c r="B707" s="23" t="s">
        <v>3767</v>
      </c>
      <c r="C707" s="28" t="s">
        <v>3850</v>
      </c>
      <c r="D707" s="23" t="s">
        <v>4028</v>
      </c>
      <c r="E707" s="42">
        <v>2</v>
      </c>
      <c r="F707" s="25" t="s">
        <v>109</v>
      </c>
      <c r="G707" s="25" t="s">
        <v>128</v>
      </c>
      <c r="H707" s="25" t="s">
        <v>128</v>
      </c>
      <c r="I707" s="29" t="s">
        <v>3778</v>
      </c>
      <c r="J707" s="43" t="s">
        <v>3635</v>
      </c>
      <c r="K707" s="27" t="s">
        <v>24</v>
      </c>
      <c r="L707" s="29">
        <v>55.137</v>
      </c>
      <c r="M707" s="29">
        <v>55.223999999999997</v>
      </c>
      <c r="N707" s="29">
        <v>5.2816747057398379</v>
      </c>
      <c r="O707" s="30">
        <v>2.4500000000000002</v>
      </c>
      <c r="P707" s="27" t="s">
        <v>106</v>
      </c>
      <c r="Q707" s="31">
        <v>2</v>
      </c>
      <c r="R707" s="25" t="s">
        <v>3011</v>
      </c>
      <c r="S707" s="25" t="s">
        <v>109</v>
      </c>
      <c r="T707" s="25" t="s">
        <v>4029</v>
      </c>
      <c r="U707" s="25" t="s">
        <v>128</v>
      </c>
      <c r="V707" s="23" t="s">
        <v>1194</v>
      </c>
      <c r="W707" s="23" t="s">
        <v>1195</v>
      </c>
      <c r="X707" s="23" t="s">
        <v>8</v>
      </c>
      <c r="Y707" s="23" t="s">
        <v>1301</v>
      </c>
      <c r="Z707" s="23" t="s">
        <v>113</v>
      </c>
      <c r="AA707" s="23" t="s">
        <v>107</v>
      </c>
      <c r="AB707" s="23" t="s">
        <v>3946</v>
      </c>
      <c r="AC707" s="25">
        <v>34.602739726027394</v>
      </c>
      <c r="AD707" s="32">
        <v>1250000000</v>
      </c>
      <c r="AE707" s="33">
        <f>VLOOKUP(J707,Library!A:B,2,0)</f>
        <v>1</v>
      </c>
      <c r="AF707" s="33">
        <f>VLOOKUP(J707,Library!A:G,7,0)</f>
        <v>3</v>
      </c>
      <c r="AG707" s="28">
        <f>VLOOKUP(V707,Library!W:X,2,0)</f>
        <v>1</v>
      </c>
      <c r="AH707" s="28">
        <f>VLOOKUP(W707,Library!Y:Z,2,0)</f>
        <v>1</v>
      </c>
      <c r="AI707" s="28" t="str">
        <f>VLOOKUP(X707,Library!AA:AB,2,0)</f>
        <v>N/A</v>
      </c>
      <c r="AJ707" s="33">
        <f>IF(MAX(AG707,AH707,AI707)=0,VLOOKUP(I707,Library!$J:$P,7,0),MAX(AG707,AH707,AI707))</f>
        <v>1</v>
      </c>
      <c r="AK707" s="33">
        <f t="shared" si="48"/>
        <v>5</v>
      </c>
      <c r="AL707" s="33">
        <f>VLOOKUP(AA707,Library!T:U,2,0)</f>
        <v>1</v>
      </c>
      <c r="AM707" s="34">
        <f t="shared" si="49"/>
        <v>1.9000000000000001</v>
      </c>
      <c r="AN707" s="33">
        <f t="shared" si="50"/>
        <v>2</v>
      </c>
      <c r="AO707" s="28" t="s">
        <v>294</v>
      </c>
      <c r="AP707" s="25" t="s">
        <v>128</v>
      </c>
      <c r="AQ707" s="28" t="s">
        <v>4026</v>
      </c>
      <c r="AR707" s="28" t="s">
        <v>4027</v>
      </c>
      <c r="AS707" s="28" t="s">
        <v>4028</v>
      </c>
      <c r="AT707" s="23" t="s">
        <v>4029</v>
      </c>
      <c r="AU707" s="23" t="s">
        <v>35</v>
      </c>
      <c r="AV707" s="25" t="s">
        <v>128</v>
      </c>
      <c r="AW707" s="25" t="s">
        <v>128</v>
      </c>
      <c r="AX707" s="25" t="s">
        <v>128</v>
      </c>
      <c r="AY707" s="25" t="s">
        <v>128</v>
      </c>
      <c r="AZ707" s="25" t="s">
        <v>128</v>
      </c>
      <c r="BA707" s="25" t="s">
        <v>128</v>
      </c>
      <c r="BB707" s="25" t="s">
        <v>128</v>
      </c>
      <c r="BC707" s="25" t="s">
        <v>128</v>
      </c>
      <c r="BD707" s="25" t="s">
        <v>128</v>
      </c>
      <c r="BE707" s="25" t="s">
        <v>128</v>
      </c>
      <c r="BF707" s="25" t="s">
        <v>128</v>
      </c>
      <c r="BG707" s="25" t="s">
        <v>128</v>
      </c>
      <c r="BH707" s="25" t="s">
        <v>113</v>
      </c>
      <c r="BI707" s="23" t="s">
        <v>128</v>
      </c>
      <c r="BJ707" t="s">
        <v>4364</v>
      </c>
      <c r="BK707" s="23" t="s">
        <v>3767</v>
      </c>
    </row>
    <row r="708" spans="1:63" ht="15">
      <c r="A708" s="28">
        <v>1068</v>
      </c>
      <c r="B708" s="23" t="s">
        <v>3768</v>
      </c>
      <c r="C708" s="28" t="s">
        <v>3851</v>
      </c>
      <c r="D708" s="23" t="s">
        <v>4032</v>
      </c>
      <c r="E708" s="42">
        <v>3</v>
      </c>
      <c r="F708" s="25" t="s">
        <v>128</v>
      </c>
      <c r="G708" s="25" t="s">
        <v>128</v>
      </c>
      <c r="H708" s="25" t="s">
        <v>128</v>
      </c>
      <c r="I708" s="29" t="s">
        <v>3779</v>
      </c>
      <c r="J708" s="43" t="s">
        <v>10</v>
      </c>
      <c r="K708" s="27" t="s">
        <v>24</v>
      </c>
      <c r="L708" s="29">
        <v>67.138999999999996</v>
      </c>
      <c r="M708" s="29">
        <v>67.221000000000004</v>
      </c>
      <c r="N708" s="29">
        <v>5.4005870818056243</v>
      </c>
      <c r="O708" s="30">
        <v>3</v>
      </c>
      <c r="P708" s="27" t="s">
        <v>106</v>
      </c>
      <c r="Q708" s="31">
        <v>2</v>
      </c>
      <c r="R708" s="25" t="s">
        <v>4435</v>
      </c>
      <c r="S708" s="25" t="s">
        <v>128</v>
      </c>
      <c r="T708" s="25" t="s">
        <v>4374</v>
      </c>
      <c r="U708" s="25" t="s">
        <v>128</v>
      </c>
      <c r="V708" s="23" t="s">
        <v>1209</v>
      </c>
      <c r="W708" s="23" t="s">
        <v>1210</v>
      </c>
      <c r="X708" s="23" t="s">
        <v>1252</v>
      </c>
      <c r="Y708" s="23" t="s">
        <v>1301</v>
      </c>
      <c r="Z708" s="23" t="s">
        <v>113</v>
      </c>
      <c r="AA708" s="23" t="s">
        <v>107</v>
      </c>
      <c r="AB708" s="23" t="s">
        <v>3947</v>
      </c>
      <c r="AC708" s="25">
        <v>25.101369863013698</v>
      </c>
      <c r="AD708" s="32">
        <v>1700000000</v>
      </c>
      <c r="AE708" s="33">
        <f>VLOOKUP(J708,Library!A:B,2,0)</f>
        <v>1</v>
      </c>
      <c r="AF708" s="33">
        <f>VLOOKUP(J708,Library!A:G,7,0)</f>
        <v>3</v>
      </c>
      <c r="AG708" s="28">
        <f>VLOOKUP(V708,Library!W:X,2,0)</f>
        <v>3</v>
      </c>
      <c r="AH708" s="28">
        <f>VLOOKUP(W708,Library!Y:Z,2,0)</f>
        <v>3</v>
      </c>
      <c r="AI708" s="28" t="str">
        <f>VLOOKUP(X708,Library!AA:AB,2,0)</f>
        <v>N/A</v>
      </c>
      <c r="AJ708" s="33">
        <f>IF(MAX(AG708,AH708,AI708)=0,VLOOKUP(I708,Library!$J:$P,7,0),MAX(AG708,AH708,AI708))</f>
        <v>3</v>
      </c>
      <c r="AK708" s="33">
        <f t="shared" si="48"/>
        <v>5</v>
      </c>
      <c r="AL708" s="33">
        <f>VLOOKUP(AA708,Library!T:U,2,0)</f>
        <v>1</v>
      </c>
      <c r="AM708" s="34">
        <f t="shared" si="49"/>
        <v>2.4</v>
      </c>
      <c r="AN708" s="33">
        <f t="shared" si="50"/>
        <v>3</v>
      </c>
      <c r="AO708" s="28" t="s">
        <v>294</v>
      </c>
      <c r="AP708" s="25" t="s">
        <v>128</v>
      </c>
      <c r="AQ708" s="28" t="s">
        <v>4030</v>
      </c>
      <c r="AR708" s="28" t="s">
        <v>4031</v>
      </c>
      <c r="AS708" s="28" t="s">
        <v>4032</v>
      </c>
      <c r="AT708" s="23" t="s">
        <v>113</v>
      </c>
      <c r="AU708" s="23" t="s">
        <v>114</v>
      </c>
      <c r="AV708" s="25" t="s">
        <v>128</v>
      </c>
      <c r="AW708" s="25" t="s">
        <v>128</v>
      </c>
      <c r="AX708" s="25" t="s">
        <v>128</v>
      </c>
      <c r="AY708" s="25" t="s">
        <v>128</v>
      </c>
      <c r="AZ708" s="25" t="s">
        <v>128</v>
      </c>
      <c r="BA708" s="25" t="s">
        <v>128</v>
      </c>
      <c r="BB708" s="25" t="s">
        <v>128</v>
      </c>
      <c r="BC708" s="25" t="s">
        <v>128</v>
      </c>
      <c r="BD708" s="25" t="s">
        <v>128</v>
      </c>
      <c r="BE708" s="25" t="s">
        <v>128</v>
      </c>
      <c r="BF708" s="25" t="s">
        <v>128</v>
      </c>
      <c r="BG708" s="25" t="s">
        <v>128</v>
      </c>
      <c r="BH708" s="25" t="s">
        <v>113</v>
      </c>
      <c r="BI708" s="23" t="s">
        <v>128</v>
      </c>
      <c r="BJ708" t="s">
        <v>4364</v>
      </c>
      <c r="BK708" s="23" t="s">
        <v>3768</v>
      </c>
    </row>
    <row r="709" spans="1:63" ht="15">
      <c r="A709" s="28">
        <v>1069</v>
      </c>
      <c r="B709" s="23" t="s">
        <v>3769</v>
      </c>
      <c r="C709" s="28" t="s">
        <v>3852</v>
      </c>
      <c r="D709" s="23" t="s">
        <v>492</v>
      </c>
      <c r="E709" s="42">
        <v>3</v>
      </c>
      <c r="F709" s="25" t="s">
        <v>109</v>
      </c>
      <c r="G709" s="25" t="s">
        <v>128</v>
      </c>
      <c r="H709" s="25" t="s">
        <v>128</v>
      </c>
      <c r="I709" s="29" t="s">
        <v>493</v>
      </c>
      <c r="J709" s="43" t="s">
        <v>3635</v>
      </c>
      <c r="K709" s="27" t="s">
        <v>24</v>
      </c>
      <c r="L709" s="29">
        <v>58.387999999999998</v>
      </c>
      <c r="M709" s="29">
        <v>58.529000000000003</v>
      </c>
      <c r="N709" s="29">
        <v>5.473470509162083</v>
      </c>
      <c r="O709" s="30">
        <v>2.8</v>
      </c>
      <c r="P709" s="27" t="s">
        <v>106</v>
      </c>
      <c r="Q709" s="31">
        <v>2</v>
      </c>
      <c r="R709" s="25" t="s">
        <v>3074</v>
      </c>
      <c r="S709" s="25" t="s">
        <v>109</v>
      </c>
      <c r="T709" s="25" t="s">
        <v>4017</v>
      </c>
      <c r="U709" s="25" t="s">
        <v>128</v>
      </c>
      <c r="V709" s="23" t="s">
        <v>1197</v>
      </c>
      <c r="W709" s="23" t="s">
        <v>1195</v>
      </c>
      <c r="X709" s="23" t="s">
        <v>8</v>
      </c>
      <c r="Y709" s="23" t="s">
        <v>1301</v>
      </c>
      <c r="Z709" s="23" t="s">
        <v>113</v>
      </c>
      <c r="AA709" s="23" t="s">
        <v>107</v>
      </c>
      <c r="AB709" s="23" t="s">
        <v>3941</v>
      </c>
      <c r="AC709" s="25">
        <v>35.041095890410958</v>
      </c>
      <c r="AD709" s="32">
        <v>1750000000</v>
      </c>
      <c r="AE709" s="33">
        <f>VLOOKUP(J709,Library!A:B,2,0)</f>
        <v>1</v>
      </c>
      <c r="AF709" s="33">
        <f>VLOOKUP(J709,Library!A:G,7,0)</f>
        <v>3</v>
      </c>
      <c r="AG709" s="28">
        <f>VLOOKUP(V709,Library!W:X,2,0)</f>
        <v>2</v>
      </c>
      <c r="AH709" s="28">
        <f>VLOOKUP(W709,Library!Y:Z,2,0)</f>
        <v>1</v>
      </c>
      <c r="AI709" s="28" t="str">
        <f>VLOOKUP(X709,Library!AA:AB,2,0)</f>
        <v>N/A</v>
      </c>
      <c r="AJ709" s="33">
        <f>IF(MAX(AG709,AH709,AI709)=0,VLOOKUP(I709,Library!$J:$P,7,0),MAX(AG709,AH709,AI709))</f>
        <v>2</v>
      </c>
      <c r="AK709" s="33">
        <f t="shared" si="48"/>
        <v>5</v>
      </c>
      <c r="AL709" s="33">
        <f>VLOOKUP(AA709,Library!T:U,2,0)</f>
        <v>1</v>
      </c>
      <c r="AM709" s="34">
        <f t="shared" si="49"/>
        <v>2.15</v>
      </c>
      <c r="AN709" s="33">
        <f t="shared" si="50"/>
        <v>3</v>
      </c>
      <c r="AO709" s="28" t="s">
        <v>136</v>
      </c>
      <c r="AP709" s="25" t="s">
        <v>128</v>
      </c>
      <c r="AQ709" s="28" t="s">
        <v>494</v>
      </c>
      <c r="AR709" s="28" t="s">
        <v>495</v>
      </c>
      <c r="AS709" s="28" t="s">
        <v>492</v>
      </c>
      <c r="AT709" s="23" t="s">
        <v>4017</v>
      </c>
      <c r="AU709" s="23" t="s">
        <v>35</v>
      </c>
      <c r="AV709" s="25" t="s">
        <v>128</v>
      </c>
      <c r="AW709" s="25" t="s">
        <v>128</v>
      </c>
      <c r="AX709" s="25" t="s">
        <v>128</v>
      </c>
      <c r="AY709" s="25" t="s">
        <v>128</v>
      </c>
      <c r="AZ709" s="25" t="s">
        <v>128</v>
      </c>
      <c r="BA709" s="25" t="s">
        <v>128</v>
      </c>
      <c r="BB709" s="25" t="s">
        <v>128</v>
      </c>
      <c r="BC709" s="25" t="s">
        <v>128</v>
      </c>
      <c r="BD709" s="25" t="s">
        <v>128</v>
      </c>
      <c r="BE709" s="25" t="s">
        <v>128</v>
      </c>
      <c r="BF709" s="25" t="s">
        <v>128</v>
      </c>
      <c r="BG709" s="25" t="s">
        <v>128</v>
      </c>
      <c r="BH709" s="25" t="s">
        <v>113</v>
      </c>
      <c r="BI709" s="23" t="s">
        <v>128</v>
      </c>
      <c r="BJ709" t="s">
        <v>4365</v>
      </c>
      <c r="BK709" s="23" t="s">
        <v>3769</v>
      </c>
    </row>
    <row r="710" spans="1:63" ht="15">
      <c r="A710" s="28">
        <v>1070</v>
      </c>
      <c r="B710" s="23" t="s">
        <v>3770</v>
      </c>
      <c r="C710" s="28" t="s">
        <v>3853</v>
      </c>
      <c r="D710" s="23" t="s">
        <v>4035</v>
      </c>
      <c r="E710" s="42">
        <v>3</v>
      </c>
      <c r="F710" s="25" t="s">
        <v>128</v>
      </c>
      <c r="G710" s="25" t="s">
        <v>128</v>
      </c>
      <c r="H710" s="25" t="s">
        <v>128</v>
      </c>
      <c r="I710" s="29" t="s">
        <v>3780</v>
      </c>
      <c r="J710" s="43" t="s">
        <v>10</v>
      </c>
      <c r="K710" s="27" t="s">
        <v>24</v>
      </c>
      <c r="L710" s="29">
        <v>66.212999999999994</v>
      </c>
      <c r="M710" s="29">
        <v>66.983000000000004</v>
      </c>
      <c r="N710" s="29">
        <v>3.7045704502958086</v>
      </c>
      <c r="O710" s="30">
        <v>0.9</v>
      </c>
      <c r="P710" s="27" t="s">
        <v>106</v>
      </c>
      <c r="Q710" s="31">
        <v>1</v>
      </c>
      <c r="R710" s="25" t="s">
        <v>4462</v>
      </c>
      <c r="S710" s="25" t="s">
        <v>128</v>
      </c>
      <c r="T710" s="25" t="s">
        <v>4374</v>
      </c>
      <c r="U710" s="25" t="s">
        <v>128</v>
      </c>
      <c r="V710" s="23" t="s">
        <v>1204</v>
      </c>
      <c r="W710" s="23" t="s">
        <v>1205</v>
      </c>
      <c r="X710" s="23" t="s">
        <v>8</v>
      </c>
      <c r="Y710" s="23" t="s">
        <v>1301</v>
      </c>
      <c r="Z710" s="23" t="s">
        <v>113</v>
      </c>
      <c r="AA710" s="23" t="s">
        <v>1199</v>
      </c>
      <c r="AB710" s="23" t="s">
        <v>3948</v>
      </c>
      <c r="AC710" s="25">
        <v>15.764383561643836</v>
      </c>
      <c r="AD710" s="32">
        <v>600000000</v>
      </c>
      <c r="AE710" s="33">
        <f>VLOOKUP(J710,Library!A:B,2,0)</f>
        <v>1</v>
      </c>
      <c r="AF710" s="33">
        <f>VLOOKUP(J710,Library!A:G,7,0)</f>
        <v>3</v>
      </c>
      <c r="AG710" s="28">
        <f>VLOOKUP(V710,Library!W:X,2,0)</f>
        <v>2</v>
      </c>
      <c r="AH710" s="28">
        <f>VLOOKUP(W710,Library!Y:Z,2,0)</f>
        <v>2</v>
      </c>
      <c r="AI710" s="28" t="str">
        <f>VLOOKUP(X710,Library!AA:AB,2,0)</f>
        <v>N/A</v>
      </c>
      <c r="AJ710" s="33">
        <f>IF(MAX(AG710,AH710,AI710)=0,VLOOKUP(I710,Library!$J:$P,7,0),MAX(AG710,AH710,AI710))</f>
        <v>2</v>
      </c>
      <c r="AK710" s="33">
        <f t="shared" si="48"/>
        <v>5</v>
      </c>
      <c r="AL710" s="33">
        <f>VLOOKUP(AA710,Library!T:U,2,0)</f>
        <v>1</v>
      </c>
      <c r="AM710" s="34">
        <f t="shared" si="49"/>
        <v>2.15</v>
      </c>
      <c r="AN710" s="33">
        <f t="shared" si="50"/>
        <v>3</v>
      </c>
      <c r="AO710" s="28" t="s">
        <v>294</v>
      </c>
      <c r="AP710" s="25" t="s">
        <v>128</v>
      </c>
      <c r="AQ710" s="28" t="s">
        <v>4033</v>
      </c>
      <c r="AR710" s="28" t="s">
        <v>4034</v>
      </c>
      <c r="AS710" s="28" t="s">
        <v>4035</v>
      </c>
      <c r="AT710" s="23" t="s">
        <v>113</v>
      </c>
      <c r="AU710" s="23" t="s">
        <v>114</v>
      </c>
      <c r="AV710" s="25" t="s">
        <v>128</v>
      </c>
      <c r="AW710" s="25" t="s">
        <v>128</v>
      </c>
      <c r="AX710" s="25" t="s">
        <v>128</v>
      </c>
      <c r="AY710" s="25" t="s">
        <v>128</v>
      </c>
      <c r="AZ710" s="25" t="s">
        <v>128</v>
      </c>
      <c r="BA710" s="25" t="s">
        <v>128</v>
      </c>
      <c r="BB710" s="25" t="s">
        <v>128</v>
      </c>
      <c r="BC710" s="25" t="s">
        <v>128</v>
      </c>
      <c r="BD710" s="25" t="s">
        <v>128</v>
      </c>
      <c r="BE710" s="25" t="s">
        <v>128</v>
      </c>
      <c r="BF710" s="25" t="s">
        <v>128</v>
      </c>
      <c r="BG710" s="25" t="s">
        <v>128</v>
      </c>
      <c r="BH710" s="25" t="s">
        <v>113</v>
      </c>
      <c r="BI710" s="23" t="s">
        <v>128</v>
      </c>
      <c r="BJ710" t="s">
        <v>4364</v>
      </c>
      <c r="BK710" s="23" t="s">
        <v>3770</v>
      </c>
    </row>
    <row r="711" spans="1:63" ht="15">
      <c r="A711" s="28">
        <v>1071</v>
      </c>
      <c r="B711" s="23" t="s">
        <v>3771</v>
      </c>
      <c r="C711" s="28" t="s">
        <v>3854</v>
      </c>
      <c r="D711" s="23" t="s">
        <v>4038</v>
      </c>
      <c r="E711" s="42">
        <v>3</v>
      </c>
      <c r="F711" s="25" t="s">
        <v>128</v>
      </c>
      <c r="G711" s="25" t="s">
        <v>128</v>
      </c>
      <c r="H711" s="25" t="s">
        <v>128</v>
      </c>
      <c r="I711" s="29" t="s">
        <v>3781</v>
      </c>
      <c r="J711" s="43" t="s">
        <v>10</v>
      </c>
      <c r="K711" s="27" t="s">
        <v>24</v>
      </c>
      <c r="L711" s="29">
        <v>62.44</v>
      </c>
      <c r="M711" s="29">
        <v>63.421999999999997</v>
      </c>
      <c r="N711" s="29">
        <v>4.2099698708433833</v>
      </c>
      <c r="O711" s="30">
        <v>1.75</v>
      </c>
      <c r="P711" s="27" t="s">
        <v>106</v>
      </c>
      <c r="Q711" s="31">
        <v>1</v>
      </c>
      <c r="R711" s="25" t="s">
        <v>4463</v>
      </c>
      <c r="S711" s="25" t="s">
        <v>128</v>
      </c>
      <c r="T711" s="25" t="s">
        <v>4374</v>
      </c>
      <c r="U711" s="25" t="s">
        <v>128</v>
      </c>
      <c r="V711" s="23" t="s">
        <v>1219</v>
      </c>
      <c r="W711" s="23" t="s">
        <v>1216</v>
      </c>
      <c r="X711" s="23" t="s">
        <v>1219</v>
      </c>
      <c r="Y711" s="23" t="s">
        <v>1301</v>
      </c>
      <c r="Z711" s="23" t="s">
        <v>113</v>
      </c>
      <c r="AA711" s="23" t="s">
        <v>1199</v>
      </c>
      <c r="AB711" s="23" t="s">
        <v>3949</v>
      </c>
      <c r="AC711" s="25">
        <v>23.865753424657534</v>
      </c>
      <c r="AD711" s="32">
        <v>715000000</v>
      </c>
      <c r="AE711" s="33">
        <f>VLOOKUP(J711,Library!A:B,2,0)</f>
        <v>1</v>
      </c>
      <c r="AF711" s="33">
        <f>VLOOKUP(J711,Library!A:G,7,0)</f>
        <v>3</v>
      </c>
      <c r="AG711" s="28">
        <f>VLOOKUP(V711,Library!W:X,2,0)</f>
        <v>4</v>
      </c>
      <c r="AH711" s="28">
        <f>VLOOKUP(W711,Library!Y:Z,2,0)</f>
        <v>3</v>
      </c>
      <c r="AI711" s="28">
        <f>VLOOKUP(X711,Library!AA:AB,2,0)</f>
        <v>4</v>
      </c>
      <c r="AJ711" s="33">
        <f>IF(MAX(AG711,AH711,AI711)=0,VLOOKUP(I711,Library!$J:$P,7,0),MAX(AG711,AH711,AI711))</f>
        <v>4</v>
      </c>
      <c r="AK711" s="33">
        <f t="shared" si="48"/>
        <v>5</v>
      </c>
      <c r="AL711" s="33">
        <f>VLOOKUP(AA711,Library!T:U,2,0)</f>
        <v>1</v>
      </c>
      <c r="AM711" s="34">
        <f t="shared" si="49"/>
        <v>2.65</v>
      </c>
      <c r="AN711" s="33">
        <f t="shared" si="50"/>
        <v>3</v>
      </c>
      <c r="AO711" s="28" t="s">
        <v>3587</v>
      </c>
      <c r="AP711" s="25" t="s">
        <v>128</v>
      </c>
      <c r="AQ711" s="28" t="s">
        <v>4036</v>
      </c>
      <c r="AR711" s="28" t="s">
        <v>4037</v>
      </c>
      <c r="AS711" s="28" t="s">
        <v>4038</v>
      </c>
      <c r="AT711" s="23" t="s">
        <v>113</v>
      </c>
      <c r="AU711" s="23" t="s">
        <v>114</v>
      </c>
      <c r="AV711" s="25" t="s">
        <v>128</v>
      </c>
      <c r="AW711" s="25" t="s">
        <v>128</v>
      </c>
      <c r="AX711" s="25" t="s">
        <v>128</v>
      </c>
      <c r="AY711" s="25" t="s">
        <v>128</v>
      </c>
      <c r="AZ711" s="25" t="s">
        <v>128</v>
      </c>
      <c r="BA711" s="25" t="s">
        <v>128</v>
      </c>
      <c r="BB711" s="25" t="s">
        <v>128</v>
      </c>
      <c r="BC711" s="25" t="s">
        <v>128</v>
      </c>
      <c r="BD711" s="25" t="s">
        <v>128</v>
      </c>
      <c r="BE711" s="25" t="s">
        <v>128</v>
      </c>
      <c r="BF711" s="25" t="s">
        <v>128</v>
      </c>
      <c r="BG711" s="25" t="s">
        <v>128</v>
      </c>
      <c r="BH711" s="25" t="s">
        <v>113</v>
      </c>
      <c r="BI711" s="23" t="s">
        <v>128</v>
      </c>
      <c r="BJ711" t="s">
        <v>1340</v>
      </c>
      <c r="BK711" s="23" t="s">
        <v>3771</v>
      </c>
    </row>
    <row r="712" spans="1:63" ht="15">
      <c r="A712" s="28">
        <v>1072</v>
      </c>
      <c r="B712" s="23" t="s">
        <v>3772</v>
      </c>
      <c r="C712" s="28" t="s">
        <v>3855</v>
      </c>
      <c r="D712" s="23" t="s">
        <v>4040</v>
      </c>
      <c r="E712" s="42">
        <v>3</v>
      </c>
      <c r="F712" s="25" t="s">
        <v>128</v>
      </c>
      <c r="G712" s="25" t="s">
        <v>128</v>
      </c>
      <c r="H712" s="25" t="s">
        <v>128</v>
      </c>
      <c r="I712" s="29" t="s">
        <v>3782</v>
      </c>
      <c r="J712" s="43" t="s">
        <v>10</v>
      </c>
      <c r="K712" s="27" t="s">
        <v>24</v>
      </c>
      <c r="L712" s="29">
        <v>53.298999999999999</v>
      </c>
      <c r="M712" s="29">
        <v>54.054000000000002</v>
      </c>
      <c r="N712" s="29">
        <v>4.0646132397698391</v>
      </c>
      <c r="O712" s="30">
        <v>1.125</v>
      </c>
      <c r="P712" s="27" t="s">
        <v>106</v>
      </c>
      <c r="Q712" s="31">
        <v>1</v>
      </c>
      <c r="R712" s="25" t="s">
        <v>4453</v>
      </c>
      <c r="S712" s="25" t="s">
        <v>128</v>
      </c>
      <c r="T712" s="25" t="s">
        <v>4374</v>
      </c>
      <c r="U712" s="25" t="s">
        <v>128</v>
      </c>
      <c r="V712" s="23" t="s">
        <v>1197</v>
      </c>
      <c r="W712" s="23" t="s">
        <v>1198</v>
      </c>
      <c r="X712" s="23" t="s">
        <v>1378</v>
      </c>
      <c r="Y712" s="23" t="s">
        <v>1301</v>
      </c>
      <c r="Z712" s="23" t="s">
        <v>1276</v>
      </c>
      <c r="AA712" s="23" t="s">
        <v>1199</v>
      </c>
      <c r="AB712" s="23" t="s">
        <v>3950</v>
      </c>
      <c r="AC712" s="25">
        <v>25.334246575342465</v>
      </c>
      <c r="AD712" s="32">
        <v>1000000000</v>
      </c>
      <c r="AE712" s="33">
        <f>VLOOKUP(J712,Library!A:B,2,0)</f>
        <v>1</v>
      </c>
      <c r="AF712" s="33">
        <f>VLOOKUP(J712,Library!A:G,7,0)</f>
        <v>3</v>
      </c>
      <c r="AG712" s="28">
        <f>VLOOKUP(V712,Library!W:X,2,0)</f>
        <v>2</v>
      </c>
      <c r="AH712" s="28">
        <f>VLOOKUP(W712,Library!Y:Z,2,0)</f>
        <v>2</v>
      </c>
      <c r="AI712" s="28">
        <f>VLOOKUP(X712,Library!AA:AB,2,0)</f>
        <v>2</v>
      </c>
      <c r="AJ712" s="33">
        <f>IF(MAX(AG712,AH712,AI712)=0,VLOOKUP(I712,Library!$J:$P,7,0),MAX(AG712,AH712,AI712))</f>
        <v>2</v>
      </c>
      <c r="AK712" s="33">
        <f t="shared" si="48"/>
        <v>5</v>
      </c>
      <c r="AL712" s="33">
        <f>VLOOKUP(AA712,Library!T:U,2,0)</f>
        <v>1</v>
      </c>
      <c r="AM712" s="34">
        <f t="shared" si="49"/>
        <v>2.15</v>
      </c>
      <c r="AN712" s="33">
        <f t="shared" si="50"/>
        <v>3</v>
      </c>
      <c r="AO712" s="28" t="s">
        <v>578</v>
      </c>
      <c r="AP712" s="25" t="s">
        <v>128</v>
      </c>
      <c r="AQ712" s="28" t="s">
        <v>3533</v>
      </c>
      <c r="AR712" s="28" t="s">
        <v>4039</v>
      </c>
      <c r="AS712" s="28" t="s">
        <v>4040</v>
      </c>
      <c r="AT712" s="23" t="s">
        <v>113</v>
      </c>
      <c r="AU712" s="23" t="s">
        <v>114</v>
      </c>
      <c r="AV712" s="25" t="s">
        <v>128</v>
      </c>
      <c r="AW712" s="25" t="s">
        <v>128</v>
      </c>
      <c r="AX712" s="25" t="s">
        <v>128</v>
      </c>
      <c r="AY712" s="25" t="s">
        <v>128</v>
      </c>
      <c r="AZ712" s="25" t="s">
        <v>128</v>
      </c>
      <c r="BA712" s="25" t="s">
        <v>128</v>
      </c>
      <c r="BB712" s="25" t="s">
        <v>128</v>
      </c>
      <c r="BC712" s="25" t="s">
        <v>128</v>
      </c>
      <c r="BD712" s="25" t="s">
        <v>128</v>
      </c>
      <c r="BE712" s="25" t="s">
        <v>128</v>
      </c>
      <c r="BF712" s="25" t="s">
        <v>128</v>
      </c>
      <c r="BG712" s="25" t="s">
        <v>128</v>
      </c>
      <c r="BH712" s="25" t="s">
        <v>113</v>
      </c>
      <c r="BI712" s="23" t="s">
        <v>128</v>
      </c>
      <c r="BJ712" t="s">
        <v>1292</v>
      </c>
      <c r="BK712" s="23" t="s">
        <v>3772</v>
      </c>
    </row>
    <row r="713" spans="1:63" ht="15">
      <c r="A713" s="28">
        <v>1144</v>
      </c>
      <c r="B713" s="23" t="s">
        <v>4282</v>
      </c>
      <c r="C713" s="28" t="s">
        <v>4308</v>
      </c>
      <c r="D713" s="27" t="s">
        <v>1165</v>
      </c>
      <c r="E713" s="42">
        <v>2</v>
      </c>
      <c r="F713" s="25" t="s">
        <v>128</v>
      </c>
      <c r="G713" s="25" t="s">
        <v>128</v>
      </c>
      <c r="H713" s="23" t="s">
        <v>128</v>
      </c>
      <c r="I713" s="29" t="s">
        <v>2572</v>
      </c>
      <c r="J713" s="43" t="s">
        <v>4252</v>
      </c>
      <c r="K713" s="23" t="s">
        <v>4246</v>
      </c>
      <c r="L713" s="29">
        <v>99.4765625</v>
      </c>
      <c r="M713" s="29">
        <v>99.53125</v>
      </c>
      <c r="N713" s="29">
        <v>3.5865355972594668</v>
      </c>
      <c r="O713" s="30">
        <v>2.125</v>
      </c>
      <c r="P713" s="27" t="s">
        <v>106</v>
      </c>
      <c r="Q713" s="31">
        <v>2</v>
      </c>
      <c r="R713" s="25" t="s">
        <v>2965</v>
      </c>
      <c r="S713" s="25" t="s">
        <v>128</v>
      </c>
      <c r="T713" s="25" t="s">
        <v>4374</v>
      </c>
      <c r="U713" s="25" t="s">
        <v>128</v>
      </c>
      <c r="V713" s="23" t="s">
        <v>8</v>
      </c>
      <c r="W713" s="23" t="s">
        <v>1198</v>
      </c>
      <c r="X713" s="23" t="s">
        <v>1378</v>
      </c>
      <c r="Y713" s="23" t="s">
        <v>1315</v>
      </c>
      <c r="Z713" s="23" t="s">
        <v>113</v>
      </c>
      <c r="AA713" s="23" t="s">
        <v>107</v>
      </c>
      <c r="AB713" s="23" t="s">
        <v>2965</v>
      </c>
      <c r="AC713" s="25">
        <v>0.32328767123287672</v>
      </c>
      <c r="AD713" s="32">
        <v>35362000000</v>
      </c>
      <c r="AE713" s="33">
        <f>VLOOKUP(J713,Library!A:B,2,0)</f>
        <v>1</v>
      </c>
      <c r="AF713" s="33">
        <f>VLOOKUP(J713,Library!A:G,7,0)</f>
        <v>3</v>
      </c>
      <c r="AG713" s="28" t="str">
        <f>VLOOKUP(V713,Library!W:X,2,0)</f>
        <v>N/A</v>
      </c>
      <c r="AH713" s="28">
        <f>VLOOKUP(W713,Library!Y:Z,2,0)</f>
        <v>2</v>
      </c>
      <c r="AI713" s="28">
        <f>VLOOKUP(X713,Library!AA:AB,2,0)</f>
        <v>2</v>
      </c>
      <c r="AJ713" s="33">
        <f>IF(MAX(AG713,AH713,AI713)=0,VLOOKUP(I713,Library!$J:$P,7,0),MAX(AG713,AH713,AI713))</f>
        <v>2</v>
      </c>
      <c r="AK713" s="33">
        <f t="shared" ref="AK713:AK737" si="51">IF(AND(AC713&gt;=0,AC713&lt;=1),2,IF(AND(AC713&gt;1,AC713&lt;=5),3,IF(AND(AC713&gt;5,AC713&lt;=10),4,IF(OR(AC713&gt;10,AC713=""),5,""))))</f>
        <v>2</v>
      </c>
      <c r="AL713" s="33">
        <f>VLOOKUP(AA713,Library!T:U,2,0)</f>
        <v>1</v>
      </c>
      <c r="AM713" s="34">
        <f t="shared" ref="AM713:AM737" si="52">AE713*0.35+AF713*0.25+AJ713*0.25+AK713*0.1+AL713*0.05</f>
        <v>1.85</v>
      </c>
      <c r="AN713" s="33">
        <f t="shared" ref="AN713:AN737" si="53">IF(AND(AM713&gt;=1,AM713&lt;=1.45),1,IF(AND(AM713&gt;1.45,AM713&lt;=2.1),2,IF(AND(AM713&gt;2.1,AM713&lt;=2.95),3,IF(AND(AM713&gt;2.95,AM713&lt;=3.65),4,IF(AND(AM713&gt;3.65,AM713&lt;=5),5,"")))))</f>
        <v>2</v>
      </c>
      <c r="AO713" s="28" t="s">
        <v>3513</v>
      </c>
      <c r="AP713" s="25" t="s">
        <v>128</v>
      </c>
      <c r="AQ713" s="28" t="s">
        <v>3514</v>
      </c>
      <c r="AR713" s="28" t="s">
        <v>3515</v>
      </c>
      <c r="AS713" s="28" t="s">
        <v>2155</v>
      </c>
      <c r="AT713" s="23" t="s">
        <v>113</v>
      </c>
      <c r="AU713" s="23" t="s">
        <v>3516</v>
      </c>
      <c r="AV713" s="25" t="s">
        <v>113</v>
      </c>
      <c r="AW713" s="25" t="s">
        <v>128</v>
      </c>
      <c r="AX713" s="25" t="s">
        <v>128</v>
      </c>
      <c r="AY713" s="25" t="s">
        <v>3599</v>
      </c>
      <c r="AZ713" s="25" t="s">
        <v>113</v>
      </c>
      <c r="BA713" s="25" t="s">
        <v>128</v>
      </c>
      <c r="BB713" s="25" t="s">
        <v>128</v>
      </c>
      <c r="BC713" s="25" t="s">
        <v>128</v>
      </c>
      <c r="BD713" s="25" t="s">
        <v>128</v>
      </c>
      <c r="BE713" s="25" t="s">
        <v>128</v>
      </c>
      <c r="BF713" s="25" t="s">
        <v>128</v>
      </c>
      <c r="BG713" s="25" t="s">
        <v>128</v>
      </c>
      <c r="BH713" s="25" t="s">
        <v>3599</v>
      </c>
      <c r="BI713" s="23" t="s">
        <v>128</v>
      </c>
      <c r="BJ713" t="s">
        <v>1345</v>
      </c>
      <c r="BK713" s="23" t="s">
        <v>4282</v>
      </c>
    </row>
    <row r="714" spans="1:63" ht="15">
      <c r="A714" s="28">
        <v>1144</v>
      </c>
      <c r="B714" s="23" t="s">
        <v>4283</v>
      </c>
      <c r="C714" s="28" t="s">
        <v>4309</v>
      </c>
      <c r="D714" s="27" t="s">
        <v>1165</v>
      </c>
      <c r="E714" s="42">
        <v>2</v>
      </c>
      <c r="F714" s="25" t="s">
        <v>128</v>
      </c>
      <c r="G714" s="25" t="s">
        <v>128</v>
      </c>
      <c r="H714" s="23" t="s">
        <v>128</v>
      </c>
      <c r="I714" s="29" t="s">
        <v>2572</v>
      </c>
      <c r="J714" s="43" t="s">
        <v>4252</v>
      </c>
      <c r="K714" s="23" t="s">
        <v>4246</v>
      </c>
      <c r="L714" s="29">
        <v>98.7578125</v>
      </c>
      <c r="M714" s="29">
        <v>98.8046875</v>
      </c>
      <c r="N714" s="29">
        <v>3.5666023196047707</v>
      </c>
      <c r="O714" s="30">
        <v>2</v>
      </c>
      <c r="P714" s="27" t="s">
        <v>106</v>
      </c>
      <c r="Q714" s="31">
        <v>2</v>
      </c>
      <c r="R714" s="25" t="s">
        <v>4408</v>
      </c>
      <c r="S714" s="25" t="s">
        <v>128</v>
      </c>
      <c r="T714" s="25" t="s">
        <v>4374</v>
      </c>
      <c r="U714" s="25" t="s">
        <v>128</v>
      </c>
      <c r="V714" s="23" t="s">
        <v>8</v>
      </c>
      <c r="W714" s="23" t="s">
        <v>1198</v>
      </c>
      <c r="X714" s="23" t="s">
        <v>1378</v>
      </c>
      <c r="Y714" s="23" t="s">
        <v>1315</v>
      </c>
      <c r="Z714" s="23" t="s">
        <v>113</v>
      </c>
      <c r="AA714" s="23" t="s">
        <v>107</v>
      </c>
      <c r="AB714" s="23" t="s">
        <v>4332</v>
      </c>
      <c r="AC714" s="25">
        <v>0.78356164383561644</v>
      </c>
      <c r="AD714" s="32">
        <v>69143000000</v>
      </c>
      <c r="AE714" s="33">
        <f>VLOOKUP(J714,Library!A:B,2,0)</f>
        <v>1</v>
      </c>
      <c r="AF714" s="33">
        <f>VLOOKUP(J714,Library!A:G,7,0)</f>
        <v>3</v>
      </c>
      <c r="AG714" s="28" t="str">
        <f>VLOOKUP(V714,Library!W:X,2,0)</f>
        <v>N/A</v>
      </c>
      <c r="AH714" s="28">
        <f>VLOOKUP(W714,Library!Y:Z,2,0)</f>
        <v>2</v>
      </c>
      <c r="AI714" s="28">
        <f>VLOOKUP(X714,Library!AA:AB,2,0)</f>
        <v>2</v>
      </c>
      <c r="AJ714" s="33">
        <f>IF(MAX(AG714,AH714,AI714)=0,VLOOKUP(I714,Library!$J:$P,7,0),MAX(AG714,AH714,AI714))</f>
        <v>2</v>
      </c>
      <c r="AK714" s="33">
        <f t="shared" si="51"/>
        <v>2</v>
      </c>
      <c r="AL714" s="33">
        <f>VLOOKUP(AA714,Library!T:U,2,0)</f>
        <v>1</v>
      </c>
      <c r="AM714" s="34">
        <f t="shared" si="52"/>
        <v>1.85</v>
      </c>
      <c r="AN714" s="33">
        <f t="shared" si="53"/>
        <v>2</v>
      </c>
      <c r="AO714" s="28" t="s">
        <v>3513</v>
      </c>
      <c r="AP714" s="25" t="s">
        <v>128</v>
      </c>
      <c r="AQ714" s="28" t="s">
        <v>3514</v>
      </c>
      <c r="AR714" s="28" t="s">
        <v>3515</v>
      </c>
      <c r="AS714" s="28" t="s">
        <v>2155</v>
      </c>
      <c r="AT714" s="23" t="s">
        <v>113</v>
      </c>
      <c r="AU714" s="23" t="s">
        <v>3516</v>
      </c>
      <c r="AV714" s="25" t="s">
        <v>113</v>
      </c>
      <c r="AW714" s="25" t="s">
        <v>128</v>
      </c>
      <c r="AX714" s="25" t="s">
        <v>128</v>
      </c>
      <c r="AY714" s="25" t="s">
        <v>3599</v>
      </c>
      <c r="AZ714" s="25" t="s">
        <v>113</v>
      </c>
      <c r="BA714" s="25" t="s">
        <v>128</v>
      </c>
      <c r="BB714" s="25" t="s">
        <v>128</v>
      </c>
      <c r="BC714" s="25" t="s">
        <v>128</v>
      </c>
      <c r="BD714" s="25" t="s">
        <v>128</v>
      </c>
      <c r="BE714" s="25" t="s">
        <v>128</v>
      </c>
      <c r="BF714" s="25" t="s">
        <v>128</v>
      </c>
      <c r="BG714" s="25" t="s">
        <v>128</v>
      </c>
      <c r="BH714" s="25" t="s">
        <v>3599</v>
      </c>
      <c r="BI714" s="23" t="s">
        <v>128</v>
      </c>
      <c r="BJ714" t="s">
        <v>1345</v>
      </c>
      <c r="BK714" s="23" t="s">
        <v>4283</v>
      </c>
    </row>
    <row r="715" spans="1:63" ht="15">
      <c r="A715" s="28">
        <v>1144</v>
      </c>
      <c r="B715" s="23" t="s">
        <v>4284</v>
      </c>
      <c r="C715" s="28" t="s">
        <v>4310</v>
      </c>
      <c r="D715" s="27" t="s">
        <v>1165</v>
      </c>
      <c r="E715" s="42">
        <v>2</v>
      </c>
      <c r="F715" s="25" t="s">
        <v>128</v>
      </c>
      <c r="G715" s="25" t="s">
        <v>128</v>
      </c>
      <c r="H715" s="23" t="s">
        <v>128</v>
      </c>
      <c r="I715" s="29" t="s">
        <v>2572</v>
      </c>
      <c r="J715" s="43" t="s">
        <v>4252</v>
      </c>
      <c r="K715" s="23" t="s">
        <v>4246</v>
      </c>
      <c r="L715" s="29">
        <v>98.2578125</v>
      </c>
      <c r="M715" s="29">
        <v>98.30078125</v>
      </c>
      <c r="N715" s="29">
        <v>3.5073961155310922</v>
      </c>
      <c r="O715" s="30">
        <v>1.875</v>
      </c>
      <c r="P715" s="27" t="s">
        <v>106</v>
      </c>
      <c r="Q715" s="31">
        <v>2</v>
      </c>
      <c r="R715" s="25" t="s">
        <v>4387</v>
      </c>
      <c r="S715" s="25" t="s">
        <v>128</v>
      </c>
      <c r="T715" s="25" t="s">
        <v>4374</v>
      </c>
      <c r="U715" s="25" t="s">
        <v>128</v>
      </c>
      <c r="V715" s="23" t="s">
        <v>8</v>
      </c>
      <c r="W715" s="23" t="s">
        <v>1198</v>
      </c>
      <c r="X715" s="23" t="s">
        <v>1378</v>
      </c>
      <c r="Y715" s="23" t="s">
        <v>1315</v>
      </c>
      <c r="Z715" s="23" t="s">
        <v>113</v>
      </c>
      <c r="AA715" s="23" t="s">
        <v>107</v>
      </c>
      <c r="AB715" s="23" t="s">
        <v>2643</v>
      </c>
      <c r="AC715" s="25">
        <v>1.0712328767123287</v>
      </c>
      <c r="AD715" s="32">
        <v>62080000000</v>
      </c>
      <c r="AE715" s="33">
        <f>VLOOKUP(J715,Library!A:B,2,0)</f>
        <v>1</v>
      </c>
      <c r="AF715" s="33">
        <f>VLOOKUP(J715,Library!A:G,7,0)</f>
        <v>3</v>
      </c>
      <c r="AG715" s="28" t="str">
        <f>VLOOKUP(V715,Library!W:X,2,0)</f>
        <v>N/A</v>
      </c>
      <c r="AH715" s="28">
        <f>VLOOKUP(W715,Library!Y:Z,2,0)</f>
        <v>2</v>
      </c>
      <c r="AI715" s="28">
        <f>VLOOKUP(X715,Library!AA:AB,2,0)</f>
        <v>2</v>
      </c>
      <c r="AJ715" s="33">
        <f>IF(MAX(AG715,AH715,AI715)=0,VLOOKUP(I715,Library!$J:$P,7,0),MAX(AG715,AH715,AI715))</f>
        <v>2</v>
      </c>
      <c r="AK715" s="33">
        <f t="shared" si="51"/>
        <v>3</v>
      </c>
      <c r="AL715" s="33">
        <f>VLOOKUP(AA715,Library!T:U,2,0)</f>
        <v>1</v>
      </c>
      <c r="AM715" s="34">
        <f t="shared" si="52"/>
        <v>1.9500000000000002</v>
      </c>
      <c r="AN715" s="33">
        <f t="shared" si="53"/>
        <v>2</v>
      </c>
      <c r="AO715" s="28" t="s">
        <v>578</v>
      </c>
      <c r="AP715" s="25" t="s">
        <v>128</v>
      </c>
      <c r="AQ715" s="28" t="s">
        <v>3514</v>
      </c>
      <c r="AR715" s="28" t="s">
        <v>3515</v>
      </c>
      <c r="AS715" s="28" t="s">
        <v>2155</v>
      </c>
      <c r="AT715" s="23" t="s">
        <v>113</v>
      </c>
      <c r="AU715" s="23" t="s">
        <v>3516</v>
      </c>
      <c r="AV715" s="25" t="s">
        <v>113</v>
      </c>
      <c r="AW715" s="25" t="s">
        <v>128</v>
      </c>
      <c r="AX715" s="25" t="s">
        <v>128</v>
      </c>
      <c r="AY715" s="25" t="s">
        <v>3599</v>
      </c>
      <c r="AZ715" s="25" t="s">
        <v>113</v>
      </c>
      <c r="BA715" s="25" t="s">
        <v>128</v>
      </c>
      <c r="BB715" s="25" t="s">
        <v>128</v>
      </c>
      <c r="BC715" s="25" t="s">
        <v>128</v>
      </c>
      <c r="BD715" s="25" t="s">
        <v>128</v>
      </c>
      <c r="BE715" s="25" t="s">
        <v>128</v>
      </c>
      <c r="BF715" s="25" t="s">
        <v>128</v>
      </c>
      <c r="BG715" s="25" t="s">
        <v>128</v>
      </c>
      <c r="BH715" s="25" t="s">
        <v>3599</v>
      </c>
      <c r="BI715" s="23" t="s">
        <v>128</v>
      </c>
      <c r="BJ715" t="s">
        <v>1345</v>
      </c>
      <c r="BK715" s="23" t="s">
        <v>4284</v>
      </c>
    </row>
    <row r="716" spans="1:63" ht="15">
      <c r="A716" s="28">
        <v>1144</v>
      </c>
      <c r="B716" s="23" t="s">
        <v>4285</v>
      </c>
      <c r="C716" s="28" t="s">
        <v>4311</v>
      </c>
      <c r="D716" s="27" t="s">
        <v>1165</v>
      </c>
      <c r="E716" s="42">
        <v>2</v>
      </c>
      <c r="F716" s="25" t="s">
        <v>128</v>
      </c>
      <c r="G716" s="25" t="s">
        <v>128</v>
      </c>
      <c r="H716" s="23" t="s">
        <v>128</v>
      </c>
      <c r="I716" s="29" t="s">
        <v>2572</v>
      </c>
      <c r="J716" s="43" t="s">
        <v>4252</v>
      </c>
      <c r="K716" s="23" t="s">
        <v>4246</v>
      </c>
      <c r="L716" s="29">
        <v>98.5625</v>
      </c>
      <c r="M716" s="29">
        <v>98.6015625</v>
      </c>
      <c r="N716" s="29">
        <v>3.5005289688957442</v>
      </c>
      <c r="O716" s="30">
        <v>2.375</v>
      </c>
      <c r="P716" s="27" t="s">
        <v>106</v>
      </c>
      <c r="Q716" s="31">
        <v>2</v>
      </c>
      <c r="R716" s="25" t="s">
        <v>4408</v>
      </c>
      <c r="S716" s="25" t="s">
        <v>128</v>
      </c>
      <c r="T716" s="25" t="s">
        <v>4374</v>
      </c>
      <c r="U716" s="25" t="s">
        <v>128</v>
      </c>
      <c r="V716" s="23" t="s">
        <v>8</v>
      </c>
      <c r="W716" s="23" t="s">
        <v>1198</v>
      </c>
      <c r="X716" s="23" t="s">
        <v>1378</v>
      </c>
      <c r="Y716" s="23" t="s">
        <v>1315</v>
      </c>
      <c r="Z716" s="23" t="s">
        <v>113</v>
      </c>
      <c r="AA716" s="23" t="s">
        <v>107</v>
      </c>
      <c r="AB716" s="23" t="s">
        <v>4333</v>
      </c>
      <c r="AC716" s="25">
        <v>1.2794520547945205</v>
      </c>
      <c r="AD716" s="32">
        <v>71050000000</v>
      </c>
      <c r="AE716" s="33">
        <f>VLOOKUP(J716,Library!A:B,2,0)</f>
        <v>1</v>
      </c>
      <c r="AF716" s="33">
        <f>VLOOKUP(J716,Library!A:G,7,0)</f>
        <v>3</v>
      </c>
      <c r="AG716" s="28" t="str">
        <f>VLOOKUP(V716,Library!W:X,2,0)</f>
        <v>N/A</v>
      </c>
      <c r="AH716" s="28">
        <f>VLOOKUP(W716,Library!Y:Z,2,0)</f>
        <v>2</v>
      </c>
      <c r="AI716" s="28">
        <f>VLOOKUP(X716,Library!AA:AB,2,0)</f>
        <v>2</v>
      </c>
      <c r="AJ716" s="33">
        <f>IF(MAX(AG716,AH716,AI716)=0,VLOOKUP(I716,Library!$J:$P,7,0),MAX(AG716,AH716,AI716))</f>
        <v>2</v>
      </c>
      <c r="AK716" s="33">
        <f t="shared" si="51"/>
        <v>3</v>
      </c>
      <c r="AL716" s="33">
        <f>VLOOKUP(AA716,Library!T:U,2,0)</f>
        <v>1</v>
      </c>
      <c r="AM716" s="34">
        <f t="shared" si="52"/>
        <v>1.9500000000000002</v>
      </c>
      <c r="AN716" s="33">
        <f t="shared" si="53"/>
        <v>2</v>
      </c>
      <c r="AO716" s="28" t="s">
        <v>3513</v>
      </c>
      <c r="AP716" s="25" t="s">
        <v>128</v>
      </c>
      <c r="AQ716" s="28" t="s">
        <v>3514</v>
      </c>
      <c r="AR716" s="28" t="s">
        <v>3515</v>
      </c>
      <c r="AS716" s="28" t="s">
        <v>2155</v>
      </c>
      <c r="AT716" s="23" t="s">
        <v>113</v>
      </c>
      <c r="AU716" s="23" t="s">
        <v>3516</v>
      </c>
      <c r="AV716" s="25" t="s">
        <v>113</v>
      </c>
      <c r="AW716" s="25" t="s">
        <v>128</v>
      </c>
      <c r="AX716" s="25" t="s">
        <v>128</v>
      </c>
      <c r="AY716" s="25" t="s">
        <v>3599</v>
      </c>
      <c r="AZ716" s="25" t="s">
        <v>113</v>
      </c>
      <c r="BA716" s="25" t="s">
        <v>128</v>
      </c>
      <c r="BB716" s="25" t="s">
        <v>128</v>
      </c>
      <c r="BC716" s="25" t="s">
        <v>128</v>
      </c>
      <c r="BD716" s="25" t="s">
        <v>128</v>
      </c>
      <c r="BE716" s="25" t="s">
        <v>128</v>
      </c>
      <c r="BF716" s="25" t="s">
        <v>128</v>
      </c>
      <c r="BG716" s="25" t="s">
        <v>128</v>
      </c>
      <c r="BH716" s="25" t="s">
        <v>3599</v>
      </c>
      <c r="BI716" s="23" t="s">
        <v>128</v>
      </c>
      <c r="BJ716" t="s">
        <v>1345</v>
      </c>
      <c r="BK716" s="23" t="s">
        <v>4285</v>
      </c>
    </row>
    <row r="717" spans="1:63" ht="15">
      <c r="A717" s="28">
        <v>1144</v>
      </c>
      <c r="B717" s="23" t="s">
        <v>4286</v>
      </c>
      <c r="C717" s="28" t="s">
        <v>4312</v>
      </c>
      <c r="D717" s="27" t="s">
        <v>1165</v>
      </c>
      <c r="E717" s="42">
        <v>2</v>
      </c>
      <c r="F717" s="25" t="s">
        <v>128</v>
      </c>
      <c r="G717" s="25" t="s">
        <v>128</v>
      </c>
      <c r="H717" s="23" t="s">
        <v>128</v>
      </c>
      <c r="I717" s="29" t="s">
        <v>2572</v>
      </c>
      <c r="J717" s="43" t="s">
        <v>4252</v>
      </c>
      <c r="K717" s="23" t="s">
        <v>4246</v>
      </c>
      <c r="L717" s="29">
        <v>100.97265625</v>
      </c>
      <c r="M717" s="29">
        <v>100.99609375</v>
      </c>
      <c r="N717" s="29">
        <v>3.4974814993573338</v>
      </c>
      <c r="O717" s="30">
        <v>4.125</v>
      </c>
      <c r="P717" s="27" t="s">
        <v>106</v>
      </c>
      <c r="Q717" s="31">
        <v>2</v>
      </c>
      <c r="R717" s="25" t="s">
        <v>4464</v>
      </c>
      <c r="S717" s="25" t="s">
        <v>128</v>
      </c>
      <c r="T717" s="25" t="s">
        <v>4374</v>
      </c>
      <c r="U717" s="25" t="s">
        <v>128</v>
      </c>
      <c r="V717" s="23" t="s">
        <v>8</v>
      </c>
      <c r="W717" s="23" t="s">
        <v>1198</v>
      </c>
      <c r="X717" s="23" t="s">
        <v>1378</v>
      </c>
      <c r="Y717" s="23" t="s">
        <v>1315</v>
      </c>
      <c r="Z717" s="23" t="s">
        <v>113</v>
      </c>
      <c r="AA717" s="23" t="s">
        <v>107</v>
      </c>
      <c r="AB717" s="23" t="s">
        <v>2939</v>
      </c>
      <c r="AC717" s="25">
        <v>1.6575342465753424</v>
      </c>
      <c r="AD717" s="32">
        <v>44000000000</v>
      </c>
      <c r="AE717" s="33">
        <f>VLOOKUP(J717,Library!A:B,2,0)</f>
        <v>1</v>
      </c>
      <c r="AF717" s="33">
        <f>VLOOKUP(J717,Library!A:G,7,0)</f>
        <v>3</v>
      </c>
      <c r="AG717" s="28" t="str">
        <f>VLOOKUP(V717,Library!W:X,2,0)</f>
        <v>N/A</v>
      </c>
      <c r="AH717" s="28">
        <f>VLOOKUP(W717,Library!Y:Z,2,0)</f>
        <v>2</v>
      </c>
      <c r="AI717" s="28">
        <f>VLOOKUP(X717,Library!AA:AB,2,0)</f>
        <v>2</v>
      </c>
      <c r="AJ717" s="33">
        <f>IF(MAX(AG717,AH717,AI717)=0,VLOOKUP(I717,Library!$J:$P,7,0),MAX(AG717,AH717,AI717))</f>
        <v>2</v>
      </c>
      <c r="AK717" s="33">
        <f t="shared" si="51"/>
        <v>3</v>
      </c>
      <c r="AL717" s="33">
        <f>VLOOKUP(AA717,Library!T:U,2,0)</f>
        <v>1</v>
      </c>
      <c r="AM717" s="34">
        <f t="shared" si="52"/>
        <v>1.9500000000000002</v>
      </c>
      <c r="AN717" s="33">
        <f t="shared" si="53"/>
        <v>2</v>
      </c>
      <c r="AO717" s="28" t="s">
        <v>578</v>
      </c>
      <c r="AP717" s="25" t="s">
        <v>128</v>
      </c>
      <c r="AQ717" s="28" t="s">
        <v>3514</v>
      </c>
      <c r="AR717" s="28" t="s">
        <v>3515</v>
      </c>
      <c r="AS717" s="28" t="s">
        <v>2155</v>
      </c>
      <c r="AT717" s="23" t="s">
        <v>113</v>
      </c>
      <c r="AU717" s="23" t="s">
        <v>3516</v>
      </c>
      <c r="AV717" s="25" t="s">
        <v>113</v>
      </c>
      <c r="AW717" s="25" t="s">
        <v>128</v>
      </c>
      <c r="AX717" s="25" t="s">
        <v>128</v>
      </c>
      <c r="AY717" s="25" t="s">
        <v>3599</v>
      </c>
      <c r="AZ717" s="25" t="s">
        <v>113</v>
      </c>
      <c r="BA717" s="25" t="s">
        <v>128</v>
      </c>
      <c r="BB717" s="25" t="s">
        <v>128</v>
      </c>
      <c r="BC717" s="25" t="s">
        <v>128</v>
      </c>
      <c r="BD717" s="25" t="s">
        <v>128</v>
      </c>
      <c r="BE717" s="25" t="s">
        <v>128</v>
      </c>
      <c r="BF717" s="25" t="s">
        <v>128</v>
      </c>
      <c r="BG717" s="25" t="s">
        <v>128</v>
      </c>
      <c r="BH717" s="25" t="s">
        <v>3599</v>
      </c>
      <c r="BI717" s="23" t="s">
        <v>128</v>
      </c>
      <c r="BJ717" t="s">
        <v>1345</v>
      </c>
      <c r="BK717" s="23" t="s">
        <v>4286</v>
      </c>
    </row>
    <row r="718" spans="1:63" ht="15">
      <c r="A718" s="28">
        <v>1144</v>
      </c>
      <c r="B718" s="23" t="s">
        <v>4287</v>
      </c>
      <c r="C718" s="28" t="s">
        <v>4313</v>
      </c>
      <c r="D718" s="27" t="s">
        <v>1165</v>
      </c>
      <c r="E718" s="42">
        <v>2</v>
      </c>
      <c r="F718" s="25" t="s">
        <v>128</v>
      </c>
      <c r="G718" s="25" t="s">
        <v>128</v>
      </c>
      <c r="H718" s="23" t="s">
        <v>128</v>
      </c>
      <c r="I718" s="29" t="s">
        <v>2572</v>
      </c>
      <c r="J718" s="43" t="s">
        <v>4252</v>
      </c>
      <c r="K718" s="23" t="s">
        <v>4246</v>
      </c>
      <c r="L718" s="29">
        <v>97.8203125</v>
      </c>
      <c r="M718" s="29">
        <v>97.85546875</v>
      </c>
      <c r="N718" s="29">
        <v>3.5025264175608544</v>
      </c>
      <c r="O718" s="30">
        <v>2.25</v>
      </c>
      <c r="P718" s="27" t="s">
        <v>106</v>
      </c>
      <c r="Q718" s="31">
        <v>2</v>
      </c>
      <c r="R718" s="25" t="s">
        <v>4408</v>
      </c>
      <c r="S718" s="25" t="s">
        <v>128</v>
      </c>
      <c r="T718" s="25" t="s">
        <v>4374</v>
      </c>
      <c r="U718" s="25" t="s">
        <v>128</v>
      </c>
      <c r="V718" s="23" t="s">
        <v>8</v>
      </c>
      <c r="W718" s="23" t="s">
        <v>1198</v>
      </c>
      <c r="X718" s="23" t="s">
        <v>1378</v>
      </c>
      <c r="Y718" s="23" t="s">
        <v>1315</v>
      </c>
      <c r="Z718" s="23" t="s">
        <v>113</v>
      </c>
      <c r="AA718" s="23" t="s">
        <v>107</v>
      </c>
      <c r="AB718" s="23" t="s">
        <v>4334</v>
      </c>
      <c r="AC718" s="25">
        <v>1.7835616438356163</v>
      </c>
      <c r="AD718" s="32">
        <v>66474000000</v>
      </c>
      <c r="AE718" s="33">
        <f>VLOOKUP(J718,Library!A:B,2,0)</f>
        <v>1</v>
      </c>
      <c r="AF718" s="33">
        <f>VLOOKUP(J718,Library!A:G,7,0)</f>
        <v>3</v>
      </c>
      <c r="AG718" s="28" t="str">
        <f>VLOOKUP(V718,Library!W:X,2,0)</f>
        <v>N/A</v>
      </c>
      <c r="AH718" s="28">
        <f>VLOOKUP(W718,Library!Y:Z,2,0)</f>
        <v>2</v>
      </c>
      <c r="AI718" s="28">
        <f>VLOOKUP(X718,Library!AA:AB,2,0)</f>
        <v>2</v>
      </c>
      <c r="AJ718" s="33">
        <f>IF(MAX(AG718,AH718,AI718)=0,VLOOKUP(I718,Library!$J:$P,7,0),MAX(AG718,AH718,AI718))</f>
        <v>2</v>
      </c>
      <c r="AK718" s="33">
        <f t="shared" si="51"/>
        <v>3</v>
      </c>
      <c r="AL718" s="33">
        <f>VLOOKUP(AA718,Library!T:U,2,0)</f>
        <v>1</v>
      </c>
      <c r="AM718" s="34">
        <f t="shared" si="52"/>
        <v>1.9500000000000002</v>
      </c>
      <c r="AN718" s="33">
        <f t="shared" si="53"/>
        <v>2</v>
      </c>
      <c r="AO718" s="28" t="s">
        <v>3513</v>
      </c>
      <c r="AP718" s="25" t="s">
        <v>128</v>
      </c>
      <c r="AQ718" s="28" t="s">
        <v>3514</v>
      </c>
      <c r="AR718" s="28" t="s">
        <v>3515</v>
      </c>
      <c r="AS718" s="28" t="s">
        <v>2155</v>
      </c>
      <c r="AT718" s="23" t="s">
        <v>113</v>
      </c>
      <c r="AU718" s="23" t="s">
        <v>3516</v>
      </c>
      <c r="AV718" s="25" t="s">
        <v>113</v>
      </c>
      <c r="AW718" s="25" t="s">
        <v>128</v>
      </c>
      <c r="AX718" s="25" t="s">
        <v>128</v>
      </c>
      <c r="AY718" s="25" t="s">
        <v>3599</v>
      </c>
      <c r="AZ718" s="25" t="s">
        <v>113</v>
      </c>
      <c r="BA718" s="25" t="s">
        <v>128</v>
      </c>
      <c r="BB718" s="25" t="s">
        <v>128</v>
      </c>
      <c r="BC718" s="25" t="s">
        <v>128</v>
      </c>
      <c r="BD718" s="25" t="s">
        <v>128</v>
      </c>
      <c r="BE718" s="25" t="s">
        <v>128</v>
      </c>
      <c r="BF718" s="25" t="s">
        <v>128</v>
      </c>
      <c r="BG718" s="25" t="s">
        <v>128</v>
      </c>
      <c r="BH718" s="25" t="s">
        <v>3599</v>
      </c>
      <c r="BI718" s="23" t="s">
        <v>128</v>
      </c>
      <c r="BJ718" t="s">
        <v>1345</v>
      </c>
      <c r="BK718" s="23" t="s">
        <v>4287</v>
      </c>
    </row>
    <row r="719" spans="1:63" ht="15">
      <c r="A719" s="28">
        <v>1144</v>
      </c>
      <c r="B719" s="23" t="s">
        <v>4288</v>
      </c>
      <c r="C719" s="28" t="s">
        <v>4314</v>
      </c>
      <c r="D719" s="27" t="s">
        <v>1165</v>
      </c>
      <c r="E719" s="42">
        <v>2</v>
      </c>
      <c r="F719" s="25" t="s">
        <v>128</v>
      </c>
      <c r="G719" s="25" t="s">
        <v>128</v>
      </c>
      <c r="H719" s="23" t="s">
        <v>128</v>
      </c>
      <c r="I719" s="29" t="s">
        <v>2572</v>
      </c>
      <c r="J719" s="43" t="s">
        <v>4252</v>
      </c>
      <c r="K719" s="23" t="s">
        <v>4246</v>
      </c>
      <c r="L719" s="29">
        <v>98.48828125</v>
      </c>
      <c r="M719" s="29">
        <v>98.5234375</v>
      </c>
      <c r="N719" s="29">
        <v>3.5086237671450968</v>
      </c>
      <c r="O719" s="30">
        <v>2.75</v>
      </c>
      <c r="P719" s="27" t="s">
        <v>106</v>
      </c>
      <c r="Q719" s="31">
        <v>2</v>
      </c>
      <c r="R719" s="25" t="s">
        <v>2975</v>
      </c>
      <c r="S719" s="25" t="s">
        <v>128</v>
      </c>
      <c r="T719" s="25" t="s">
        <v>4374</v>
      </c>
      <c r="U719" s="25" t="s">
        <v>128</v>
      </c>
      <c r="V719" s="23" t="s">
        <v>8</v>
      </c>
      <c r="W719" s="23" t="s">
        <v>1198</v>
      </c>
      <c r="X719" s="23" t="s">
        <v>1378</v>
      </c>
      <c r="Y719" s="23" t="s">
        <v>1315</v>
      </c>
      <c r="Z719" s="23" t="s">
        <v>113</v>
      </c>
      <c r="AA719" s="23" t="s">
        <v>107</v>
      </c>
      <c r="AB719" s="23" t="s">
        <v>4335</v>
      </c>
      <c r="AC719" s="25">
        <v>2.0356164383561643</v>
      </c>
      <c r="AD719" s="32">
        <v>70572000000</v>
      </c>
      <c r="AE719" s="33">
        <f>VLOOKUP(J719,Library!A:B,2,0)</f>
        <v>1</v>
      </c>
      <c r="AF719" s="33">
        <f>VLOOKUP(J719,Library!A:G,7,0)</f>
        <v>3</v>
      </c>
      <c r="AG719" s="28" t="str">
        <f>VLOOKUP(V719,Library!W:X,2,0)</f>
        <v>N/A</v>
      </c>
      <c r="AH719" s="28">
        <f>VLOOKUP(W719,Library!Y:Z,2,0)</f>
        <v>2</v>
      </c>
      <c r="AI719" s="28">
        <f>VLOOKUP(X719,Library!AA:AB,2,0)</f>
        <v>2</v>
      </c>
      <c r="AJ719" s="33">
        <f>IF(MAX(AG719,AH719,AI719)=0,VLOOKUP(I719,Library!$J:$P,7,0),MAX(AG719,AH719,AI719))</f>
        <v>2</v>
      </c>
      <c r="AK719" s="33">
        <f t="shared" si="51"/>
        <v>3</v>
      </c>
      <c r="AL719" s="33">
        <f>VLOOKUP(AA719,Library!T:U,2,0)</f>
        <v>1</v>
      </c>
      <c r="AM719" s="34">
        <f t="shared" si="52"/>
        <v>1.9500000000000002</v>
      </c>
      <c r="AN719" s="33">
        <f t="shared" si="53"/>
        <v>2</v>
      </c>
      <c r="AO719" s="28" t="s">
        <v>578</v>
      </c>
      <c r="AP719" s="25" t="s">
        <v>128</v>
      </c>
      <c r="AQ719" s="28" t="s">
        <v>3514</v>
      </c>
      <c r="AR719" s="28" t="s">
        <v>3515</v>
      </c>
      <c r="AS719" s="28" t="s">
        <v>2155</v>
      </c>
      <c r="AT719" s="23" t="s">
        <v>113</v>
      </c>
      <c r="AU719" s="23" t="s">
        <v>3516</v>
      </c>
      <c r="AV719" s="25" t="s">
        <v>113</v>
      </c>
      <c r="AW719" s="25" t="s">
        <v>128</v>
      </c>
      <c r="AX719" s="25" t="s">
        <v>128</v>
      </c>
      <c r="AY719" s="25" t="s">
        <v>3599</v>
      </c>
      <c r="AZ719" s="25" t="s">
        <v>113</v>
      </c>
      <c r="BA719" s="25" t="s">
        <v>128</v>
      </c>
      <c r="BB719" s="25" t="s">
        <v>128</v>
      </c>
      <c r="BC719" s="25" t="s">
        <v>128</v>
      </c>
      <c r="BD719" s="25" t="s">
        <v>128</v>
      </c>
      <c r="BE719" s="25" t="s">
        <v>128</v>
      </c>
      <c r="BF719" s="25" t="s">
        <v>128</v>
      </c>
      <c r="BG719" s="25" t="s">
        <v>128</v>
      </c>
      <c r="BH719" s="25" t="s">
        <v>3599</v>
      </c>
      <c r="BI719" s="23" t="s">
        <v>128</v>
      </c>
      <c r="BJ719" t="s">
        <v>1345</v>
      </c>
      <c r="BK719" s="23" t="s">
        <v>4288</v>
      </c>
    </row>
    <row r="720" spans="1:63" ht="15">
      <c r="A720" s="28">
        <v>1144</v>
      </c>
      <c r="B720" s="23" t="s">
        <v>4289</v>
      </c>
      <c r="C720" s="28" t="s">
        <v>4315</v>
      </c>
      <c r="D720" s="27" t="s">
        <v>1165</v>
      </c>
      <c r="E720" s="42">
        <v>2</v>
      </c>
      <c r="F720" s="25" t="s">
        <v>128</v>
      </c>
      <c r="G720" s="25" t="s">
        <v>128</v>
      </c>
      <c r="H720" s="23" t="s">
        <v>128</v>
      </c>
      <c r="I720" s="29" t="s">
        <v>2572</v>
      </c>
      <c r="J720" s="43" t="s">
        <v>4252</v>
      </c>
      <c r="K720" s="23" t="s">
        <v>4246</v>
      </c>
      <c r="L720" s="29">
        <v>94.75</v>
      </c>
      <c r="M720" s="29">
        <v>94.7890625</v>
      </c>
      <c r="N720" s="29">
        <v>3.5276199311346361</v>
      </c>
      <c r="O720" s="30">
        <v>1.25</v>
      </c>
      <c r="P720" s="27" t="s">
        <v>106</v>
      </c>
      <c r="Q720" s="31">
        <v>2</v>
      </c>
      <c r="R720" s="25" t="s">
        <v>2847</v>
      </c>
      <c r="S720" s="25" t="s">
        <v>128</v>
      </c>
      <c r="T720" s="25" t="s">
        <v>4374</v>
      </c>
      <c r="U720" s="25" t="s">
        <v>128</v>
      </c>
      <c r="V720" s="23" t="s">
        <v>8</v>
      </c>
      <c r="W720" s="23" t="s">
        <v>1198</v>
      </c>
      <c r="X720" s="23" t="s">
        <v>1378</v>
      </c>
      <c r="Y720" s="23" t="s">
        <v>1315</v>
      </c>
      <c r="Z720" s="23" t="s">
        <v>113</v>
      </c>
      <c r="AA720" s="23" t="s">
        <v>107</v>
      </c>
      <c r="AB720" s="23" t="s">
        <v>4336</v>
      </c>
      <c r="AC720" s="25">
        <v>2.408219178082192</v>
      </c>
      <c r="AD720" s="32">
        <v>71410000000</v>
      </c>
      <c r="AE720" s="33">
        <f>VLOOKUP(J720,Library!A:B,2,0)</f>
        <v>1</v>
      </c>
      <c r="AF720" s="33">
        <f>VLOOKUP(J720,Library!A:G,7,0)</f>
        <v>3</v>
      </c>
      <c r="AG720" s="28" t="str">
        <f>VLOOKUP(V720,Library!W:X,2,0)</f>
        <v>N/A</v>
      </c>
      <c r="AH720" s="28">
        <f>VLOOKUP(W720,Library!Y:Z,2,0)</f>
        <v>2</v>
      </c>
      <c r="AI720" s="28">
        <f>VLOOKUP(X720,Library!AA:AB,2,0)</f>
        <v>2</v>
      </c>
      <c r="AJ720" s="33">
        <f>IF(MAX(AG720,AH720,AI720)=0,VLOOKUP(I720,Library!$J:$P,7,0),MAX(AG720,AH720,AI720))</f>
        <v>2</v>
      </c>
      <c r="AK720" s="33">
        <f t="shared" si="51"/>
        <v>3</v>
      </c>
      <c r="AL720" s="33">
        <f>VLOOKUP(AA720,Library!T:U,2,0)</f>
        <v>1</v>
      </c>
      <c r="AM720" s="34">
        <f t="shared" si="52"/>
        <v>1.9500000000000002</v>
      </c>
      <c r="AN720" s="33">
        <f t="shared" si="53"/>
        <v>2</v>
      </c>
      <c r="AO720" s="28" t="s">
        <v>578</v>
      </c>
      <c r="AP720" s="25" t="s">
        <v>128</v>
      </c>
      <c r="AQ720" s="28" t="s">
        <v>3514</v>
      </c>
      <c r="AR720" s="28" t="s">
        <v>3515</v>
      </c>
      <c r="AS720" s="28" t="s">
        <v>2155</v>
      </c>
      <c r="AT720" s="23" t="s">
        <v>113</v>
      </c>
      <c r="AU720" s="23" t="s">
        <v>3516</v>
      </c>
      <c r="AV720" s="25" t="s">
        <v>113</v>
      </c>
      <c r="AW720" s="25" t="s">
        <v>128</v>
      </c>
      <c r="AX720" s="25" t="s">
        <v>128</v>
      </c>
      <c r="AY720" s="25" t="s">
        <v>3599</v>
      </c>
      <c r="AZ720" s="25" t="s">
        <v>113</v>
      </c>
      <c r="BA720" s="25" t="s">
        <v>128</v>
      </c>
      <c r="BB720" s="25" t="s">
        <v>128</v>
      </c>
      <c r="BC720" s="25" t="s">
        <v>128</v>
      </c>
      <c r="BD720" s="25" t="s">
        <v>128</v>
      </c>
      <c r="BE720" s="25" t="s">
        <v>128</v>
      </c>
      <c r="BF720" s="25" t="s">
        <v>128</v>
      </c>
      <c r="BG720" s="25" t="s">
        <v>128</v>
      </c>
      <c r="BH720" s="25" t="s">
        <v>3599</v>
      </c>
      <c r="BI720" s="23" t="s">
        <v>128</v>
      </c>
      <c r="BJ720" t="s">
        <v>1345</v>
      </c>
      <c r="BK720" s="23" t="s">
        <v>4289</v>
      </c>
    </row>
    <row r="721" spans="1:63" ht="15">
      <c r="A721" s="28">
        <v>1144</v>
      </c>
      <c r="B721" s="23" t="s">
        <v>4290</v>
      </c>
      <c r="C721" s="28" t="s">
        <v>4316</v>
      </c>
      <c r="D721" s="27" t="s">
        <v>1165</v>
      </c>
      <c r="E721" s="42">
        <v>2</v>
      </c>
      <c r="F721" s="25" t="s">
        <v>128</v>
      </c>
      <c r="G721" s="25" t="s">
        <v>128</v>
      </c>
      <c r="H721" s="23" t="s">
        <v>128</v>
      </c>
      <c r="I721" s="29" t="s">
        <v>2572</v>
      </c>
      <c r="J721" s="43" t="s">
        <v>4252</v>
      </c>
      <c r="K721" s="23" t="s">
        <v>4246</v>
      </c>
      <c r="L721" s="29">
        <v>98.828125</v>
      </c>
      <c r="M721" s="29">
        <v>98.8828125</v>
      </c>
      <c r="N721" s="29">
        <v>3.5494253328354461</v>
      </c>
      <c r="O721" s="30">
        <v>3.125</v>
      </c>
      <c r="P721" s="27" t="s">
        <v>106</v>
      </c>
      <c r="Q721" s="31">
        <v>2</v>
      </c>
      <c r="R721" s="25" t="s">
        <v>4408</v>
      </c>
      <c r="S721" s="25" t="s">
        <v>128</v>
      </c>
      <c r="T721" s="25" t="s">
        <v>4374</v>
      </c>
      <c r="U721" s="25" t="s">
        <v>128</v>
      </c>
      <c r="V721" s="23" t="s">
        <v>8</v>
      </c>
      <c r="W721" s="23" t="s">
        <v>1198</v>
      </c>
      <c r="X721" s="23" t="s">
        <v>1378</v>
      </c>
      <c r="Y721" s="23" t="s">
        <v>1315</v>
      </c>
      <c r="Z721" s="23" t="s">
        <v>113</v>
      </c>
      <c r="AA721" s="23" t="s">
        <v>107</v>
      </c>
      <c r="AB721" s="23" t="s">
        <v>4337</v>
      </c>
      <c r="AC721" s="25">
        <v>2.7863013698630139</v>
      </c>
      <c r="AD721" s="32">
        <v>80506000000</v>
      </c>
      <c r="AE721" s="33">
        <f>VLOOKUP(J721,Library!A:B,2,0)</f>
        <v>1</v>
      </c>
      <c r="AF721" s="33">
        <f>VLOOKUP(J721,Library!A:G,7,0)</f>
        <v>3</v>
      </c>
      <c r="AG721" s="28" t="str">
        <f>VLOOKUP(V721,Library!W:X,2,0)</f>
        <v>N/A</v>
      </c>
      <c r="AH721" s="28">
        <f>VLOOKUP(W721,Library!Y:Z,2,0)</f>
        <v>2</v>
      </c>
      <c r="AI721" s="28">
        <f>VLOOKUP(X721,Library!AA:AB,2,0)</f>
        <v>2</v>
      </c>
      <c r="AJ721" s="33">
        <f>IF(MAX(AG721,AH721,AI721)=0,VLOOKUP(I721,Library!$J:$P,7,0),MAX(AG721,AH721,AI721))</f>
        <v>2</v>
      </c>
      <c r="AK721" s="33">
        <f t="shared" si="51"/>
        <v>3</v>
      </c>
      <c r="AL721" s="33">
        <f>VLOOKUP(AA721,Library!T:U,2,0)</f>
        <v>1</v>
      </c>
      <c r="AM721" s="34">
        <f t="shared" si="52"/>
        <v>1.9500000000000002</v>
      </c>
      <c r="AN721" s="33">
        <f t="shared" si="53"/>
        <v>2</v>
      </c>
      <c r="AO721" s="28" t="s">
        <v>3587</v>
      </c>
      <c r="AP721" s="25" t="s">
        <v>128</v>
      </c>
      <c r="AQ721" s="28" t="s">
        <v>3514</v>
      </c>
      <c r="AR721" s="28" t="s">
        <v>3515</v>
      </c>
      <c r="AS721" s="28" t="s">
        <v>2155</v>
      </c>
      <c r="AT721" s="23" t="s">
        <v>113</v>
      </c>
      <c r="AU721" s="23" t="s">
        <v>3516</v>
      </c>
      <c r="AV721" s="25" t="s">
        <v>113</v>
      </c>
      <c r="AW721" s="25" t="s">
        <v>128</v>
      </c>
      <c r="AX721" s="25" t="s">
        <v>128</v>
      </c>
      <c r="AY721" s="25" t="s">
        <v>3599</v>
      </c>
      <c r="AZ721" s="25" t="s">
        <v>113</v>
      </c>
      <c r="BA721" s="25" t="s">
        <v>128</v>
      </c>
      <c r="BB721" s="25" t="s">
        <v>128</v>
      </c>
      <c r="BC721" s="25" t="s">
        <v>128</v>
      </c>
      <c r="BD721" s="25" t="s">
        <v>128</v>
      </c>
      <c r="BE721" s="25" t="s">
        <v>128</v>
      </c>
      <c r="BF721" s="25" t="s">
        <v>128</v>
      </c>
      <c r="BG721" s="25" t="s">
        <v>128</v>
      </c>
      <c r="BH721" s="25" t="s">
        <v>3599</v>
      </c>
      <c r="BI721" s="23" t="s">
        <v>128</v>
      </c>
      <c r="BJ721" t="s">
        <v>1345</v>
      </c>
      <c r="BK721" s="23" t="s">
        <v>4290</v>
      </c>
    </row>
    <row r="722" spans="1:63" ht="15">
      <c r="A722" s="28">
        <v>1144</v>
      </c>
      <c r="B722" s="23" t="s">
        <v>4291</v>
      </c>
      <c r="C722" s="28" t="s">
        <v>4317</v>
      </c>
      <c r="D722" s="27" t="s">
        <v>1165</v>
      </c>
      <c r="E722" s="42">
        <v>2</v>
      </c>
      <c r="F722" s="25" t="s">
        <v>128</v>
      </c>
      <c r="G722" s="25" t="s">
        <v>128</v>
      </c>
      <c r="H722" s="23" t="s">
        <v>128</v>
      </c>
      <c r="I722" s="29" t="s">
        <v>2572</v>
      </c>
      <c r="J722" s="43" t="s">
        <v>4252</v>
      </c>
      <c r="K722" s="23" t="s">
        <v>4246</v>
      </c>
      <c r="L722" s="29">
        <v>95.0390625</v>
      </c>
      <c r="M722" s="29">
        <v>95.078125</v>
      </c>
      <c r="N722" s="29">
        <v>3.5824459149880492</v>
      </c>
      <c r="O722" s="30">
        <v>1.875</v>
      </c>
      <c r="P722" s="27" t="s">
        <v>106</v>
      </c>
      <c r="Q722" s="31">
        <v>2</v>
      </c>
      <c r="R722" s="25" t="s">
        <v>4387</v>
      </c>
      <c r="S722" s="25" t="s">
        <v>128</v>
      </c>
      <c r="T722" s="25" t="s">
        <v>4374</v>
      </c>
      <c r="U722" s="25" t="s">
        <v>128</v>
      </c>
      <c r="V722" s="23" t="s">
        <v>8</v>
      </c>
      <c r="W722" s="23" t="s">
        <v>1198</v>
      </c>
      <c r="X722" s="23" t="s">
        <v>1378</v>
      </c>
      <c r="Y722" s="23" t="s">
        <v>1315</v>
      </c>
      <c r="Z722" s="23" t="s">
        <v>113</v>
      </c>
      <c r="AA722" s="23" t="s">
        <v>107</v>
      </c>
      <c r="AB722" s="23" t="s">
        <v>4338</v>
      </c>
      <c r="AC722" s="25">
        <v>3.0739726027397261</v>
      </c>
      <c r="AD722" s="32">
        <v>58566000000</v>
      </c>
      <c r="AE722" s="33">
        <f>VLOOKUP(J722,Library!A:B,2,0)</f>
        <v>1</v>
      </c>
      <c r="AF722" s="33">
        <f>VLOOKUP(J722,Library!A:G,7,0)</f>
        <v>3</v>
      </c>
      <c r="AG722" s="28" t="str">
        <f>VLOOKUP(V722,Library!W:X,2,0)</f>
        <v>N/A</v>
      </c>
      <c r="AH722" s="28">
        <f>VLOOKUP(W722,Library!Y:Z,2,0)</f>
        <v>2</v>
      </c>
      <c r="AI722" s="28">
        <f>VLOOKUP(X722,Library!AA:AB,2,0)</f>
        <v>2</v>
      </c>
      <c r="AJ722" s="33">
        <f>IF(MAX(AG722,AH722,AI722)=0,VLOOKUP(I722,Library!$J:$P,7,0),MAX(AG722,AH722,AI722))</f>
        <v>2</v>
      </c>
      <c r="AK722" s="33">
        <f t="shared" si="51"/>
        <v>3</v>
      </c>
      <c r="AL722" s="33">
        <f>VLOOKUP(AA722,Library!T:U,2,0)</f>
        <v>1</v>
      </c>
      <c r="AM722" s="34">
        <f t="shared" si="52"/>
        <v>1.9500000000000002</v>
      </c>
      <c r="AN722" s="33">
        <f t="shared" si="53"/>
        <v>2</v>
      </c>
      <c r="AO722" s="28" t="s">
        <v>578</v>
      </c>
      <c r="AP722" s="25" t="s">
        <v>128</v>
      </c>
      <c r="AQ722" s="28" t="s">
        <v>3514</v>
      </c>
      <c r="AR722" s="28" t="s">
        <v>3515</v>
      </c>
      <c r="AS722" s="28" t="s">
        <v>2155</v>
      </c>
      <c r="AT722" s="23" t="s">
        <v>113</v>
      </c>
      <c r="AU722" s="23" t="s">
        <v>3516</v>
      </c>
      <c r="AV722" s="25" t="s">
        <v>113</v>
      </c>
      <c r="AW722" s="25" t="s">
        <v>128</v>
      </c>
      <c r="AX722" s="25" t="s">
        <v>128</v>
      </c>
      <c r="AY722" s="25" t="s">
        <v>3599</v>
      </c>
      <c r="AZ722" s="25" t="s">
        <v>113</v>
      </c>
      <c r="BA722" s="25" t="s">
        <v>128</v>
      </c>
      <c r="BB722" s="25" t="s">
        <v>128</v>
      </c>
      <c r="BC722" s="25" t="s">
        <v>128</v>
      </c>
      <c r="BD722" s="25" t="s">
        <v>128</v>
      </c>
      <c r="BE722" s="25" t="s">
        <v>128</v>
      </c>
      <c r="BF722" s="25" t="s">
        <v>128</v>
      </c>
      <c r="BG722" s="25" t="s">
        <v>128</v>
      </c>
      <c r="BH722" s="25" t="s">
        <v>3599</v>
      </c>
      <c r="BI722" s="23" t="s">
        <v>128</v>
      </c>
      <c r="BJ722" t="s">
        <v>1345</v>
      </c>
      <c r="BK722" s="23" t="s">
        <v>4291</v>
      </c>
    </row>
    <row r="723" spans="1:63" ht="15">
      <c r="A723" s="28">
        <v>1144</v>
      </c>
      <c r="B723" s="23" t="s">
        <v>4292</v>
      </c>
      <c r="C723" s="28" t="s">
        <v>4318</v>
      </c>
      <c r="D723" s="27" t="s">
        <v>1165</v>
      </c>
      <c r="E723" s="42">
        <v>2</v>
      </c>
      <c r="F723" s="25" t="s">
        <v>128</v>
      </c>
      <c r="G723" s="25" t="s">
        <v>128</v>
      </c>
      <c r="H723" s="23" t="s">
        <v>128</v>
      </c>
      <c r="I723" s="29" t="s">
        <v>2572</v>
      </c>
      <c r="J723" s="43" t="s">
        <v>4252</v>
      </c>
      <c r="K723" s="23" t="s">
        <v>4246</v>
      </c>
      <c r="L723" s="29">
        <v>98.8046875</v>
      </c>
      <c r="M723" s="29">
        <v>98.84375</v>
      </c>
      <c r="N723" s="29">
        <v>3.6131398748730099</v>
      </c>
      <c r="O723" s="30">
        <v>3.25</v>
      </c>
      <c r="P723" s="27" t="s">
        <v>106</v>
      </c>
      <c r="Q723" s="31">
        <v>2</v>
      </c>
      <c r="R723" s="25" t="s">
        <v>2847</v>
      </c>
      <c r="S723" s="25" t="s">
        <v>128</v>
      </c>
      <c r="T723" s="25" t="s">
        <v>4374</v>
      </c>
      <c r="U723" s="25" t="s">
        <v>128</v>
      </c>
      <c r="V723" s="23" t="s">
        <v>8</v>
      </c>
      <c r="W723" s="23" t="s">
        <v>1198</v>
      </c>
      <c r="X723" s="23" t="s">
        <v>1378</v>
      </c>
      <c r="Y723" s="23" t="s">
        <v>1315</v>
      </c>
      <c r="Z723" s="23" t="s">
        <v>113</v>
      </c>
      <c r="AA723" s="23" t="s">
        <v>107</v>
      </c>
      <c r="AB723" s="23" t="s">
        <v>3477</v>
      </c>
      <c r="AC723" s="25">
        <v>3.408219178082192</v>
      </c>
      <c r="AD723" s="32">
        <v>43057000000</v>
      </c>
      <c r="AE723" s="33">
        <f>VLOOKUP(J723,Library!A:B,2,0)</f>
        <v>1</v>
      </c>
      <c r="AF723" s="33">
        <f>VLOOKUP(J723,Library!A:G,7,0)</f>
        <v>3</v>
      </c>
      <c r="AG723" s="28" t="str">
        <f>VLOOKUP(V723,Library!W:X,2,0)</f>
        <v>N/A</v>
      </c>
      <c r="AH723" s="28">
        <f>VLOOKUP(W723,Library!Y:Z,2,0)</f>
        <v>2</v>
      </c>
      <c r="AI723" s="28">
        <f>VLOOKUP(X723,Library!AA:AB,2,0)</f>
        <v>2</v>
      </c>
      <c r="AJ723" s="33">
        <f>IF(MAX(AG723,AH723,AI723)=0,VLOOKUP(I723,Library!$J:$P,7,0),MAX(AG723,AH723,AI723))</f>
        <v>2</v>
      </c>
      <c r="AK723" s="33">
        <f t="shared" si="51"/>
        <v>3</v>
      </c>
      <c r="AL723" s="33">
        <f>VLOOKUP(AA723,Library!T:U,2,0)</f>
        <v>1</v>
      </c>
      <c r="AM723" s="34">
        <f t="shared" si="52"/>
        <v>1.9500000000000002</v>
      </c>
      <c r="AN723" s="33">
        <f t="shared" si="53"/>
        <v>2</v>
      </c>
      <c r="AO723" s="28" t="s">
        <v>578</v>
      </c>
      <c r="AP723" s="25" t="s">
        <v>128</v>
      </c>
      <c r="AQ723" s="28" t="s">
        <v>3514</v>
      </c>
      <c r="AR723" s="28" t="s">
        <v>3515</v>
      </c>
      <c r="AS723" s="28" t="s">
        <v>2155</v>
      </c>
      <c r="AT723" s="23" t="s">
        <v>113</v>
      </c>
      <c r="AU723" s="23" t="s">
        <v>3516</v>
      </c>
      <c r="AV723" s="25" t="s">
        <v>113</v>
      </c>
      <c r="AW723" s="25" t="s">
        <v>128</v>
      </c>
      <c r="AX723" s="25" t="s">
        <v>128</v>
      </c>
      <c r="AY723" s="25" t="s">
        <v>3599</v>
      </c>
      <c r="AZ723" s="25" t="s">
        <v>113</v>
      </c>
      <c r="BA723" s="25" t="s">
        <v>128</v>
      </c>
      <c r="BB723" s="25" t="s">
        <v>128</v>
      </c>
      <c r="BC723" s="25" t="s">
        <v>128</v>
      </c>
      <c r="BD723" s="25" t="s">
        <v>128</v>
      </c>
      <c r="BE723" s="25" t="s">
        <v>128</v>
      </c>
      <c r="BF723" s="25" t="s">
        <v>128</v>
      </c>
      <c r="BG723" s="25" t="s">
        <v>128</v>
      </c>
      <c r="BH723" s="25" t="s">
        <v>3599</v>
      </c>
      <c r="BI723" s="23" t="s">
        <v>128</v>
      </c>
      <c r="BJ723" t="s">
        <v>1345</v>
      </c>
      <c r="BK723" s="23" t="s">
        <v>4292</v>
      </c>
    </row>
    <row r="724" spans="1:63" ht="15">
      <c r="A724" s="28">
        <v>1144</v>
      </c>
      <c r="B724" s="23" t="s">
        <v>4293</v>
      </c>
      <c r="C724" s="28" t="s">
        <v>4319</v>
      </c>
      <c r="D724" s="27" t="s">
        <v>1165</v>
      </c>
      <c r="E724" s="42">
        <v>2</v>
      </c>
      <c r="F724" s="25" t="s">
        <v>128</v>
      </c>
      <c r="G724" s="25" t="s">
        <v>128</v>
      </c>
      <c r="H724" s="23" t="s">
        <v>128</v>
      </c>
      <c r="I724" s="29" t="s">
        <v>2572</v>
      </c>
      <c r="J724" s="43" t="s">
        <v>4252</v>
      </c>
      <c r="K724" s="23" t="s">
        <v>4246</v>
      </c>
      <c r="L724" s="29">
        <v>100.7109375</v>
      </c>
      <c r="M724" s="29">
        <v>100.75</v>
      </c>
      <c r="N724" s="29">
        <v>3.6617580364042563</v>
      </c>
      <c r="O724" s="30">
        <v>3.875</v>
      </c>
      <c r="P724" s="27" t="s">
        <v>106</v>
      </c>
      <c r="Q724" s="31">
        <v>2</v>
      </c>
      <c r="R724" s="25" t="s">
        <v>2965</v>
      </c>
      <c r="S724" s="25" t="s">
        <v>128</v>
      </c>
      <c r="T724" s="25" t="s">
        <v>4374</v>
      </c>
      <c r="U724" s="25" t="s">
        <v>128</v>
      </c>
      <c r="V724" s="23" t="s">
        <v>8</v>
      </c>
      <c r="W724" s="23" t="s">
        <v>1198</v>
      </c>
      <c r="X724" s="23" t="s">
        <v>1378</v>
      </c>
      <c r="Y724" s="23" t="s">
        <v>1315</v>
      </c>
      <c r="Z724" s="23" t="s">
        <v>113</v>
      </c>
      <c r="AA724" s="23" t="s">
        <v>107</v>
      </c>
      <c r="AB724" s="23" t="s">
        <v>4339</v>
      </c>
      <c r="AC724" s="25">
        <v>3.8273972602739725</v>
      </c>
      <c r="AD724" s="32">
        <v>38805000000</v>
      </c>
      <c r="AE724" s="33">
        <f>VLOOKUP(J724,Library!A:B,2,0)</f>
        <v>1</v>
      </c>
      <c r="AF724" s="33">
        <f>VLOOKUP(J724,Library!A:G,7,0)</f>
        <v>3</v>
      </c>
      <c r="AG724" s="28" t="str">
        <f>VLOOKUP(V724,Library!W:X,2,0)</f>
        <v>N/A</v>
      </c>
      <c r="AH724" s="28">
        <f>VLOOKUP(W724,Library!Y:Z,2,0)</f>
        <v>2</v>
      </c>
      <c r="AI724" s="28">
        <f>VLOOKUP(X724,Library!AA:AB,2,0)</f>
        <v>2</v>
      </c>
      <c r="AJ724" s="33">
        <f>IF(MAX(AG724,AH724,AI724)=0,VLOOKUP(I724,Library!$J:$P,7,0),MAX(AG724,AH724,AI724))</f>
        <v>2</v>
      </c>
      <c r="AK724" s="33">
        <f t="shared" si="51"/>
        <v>3</v>
      </c>
      <c r="AL724" s="33">
        <f>VLOOKUP(AA724,Library!T:U,2,0)</f>
        <v>1</v>
      </c>
      <c r="AM724" s="34">
        <f t="shared" si="52"/>
        <v>1.9500000000000002</v>
      </c>
      <c r="AN724" s="33">
        <f t="shared" si="53"/>
        <v>2</v>
      </c>
      <c r="AO724" s="28" t="s">
        <v>578</v>
      </c>
      <c r="AP724" s="25" t="s">
        <v>128</v>
      </c>
      <c r="AQ724" s="28" t="s">
        <v>3514</v>
      </c>
      <c r="AR724" s="28" t="s">
        <v>3515</v>
      </c>
      <c r="AS724" s="28" t="s">
        <v>2155</v>
      </c>
      <c r="AT724" s="23" t="s">
        <v>113</v>
      </c>
      <c r="AU724" s="23" t="s">
        <v>3516</v>
      </c>
      <c r="AV724" s="25" t="s">
        <v>113</v>
      </c>
      <c r="AW724" s="25" t="s">
        <v>128</v>
      </c>
      <c r="AX724" s="25" t="s">
        <v>128</v>
      </c>
      <c r="AY724" s="25" t="s">
        <v>3599</v>
      </c>
      <c r="AZ724" s="25" t="s">
        <v>113</v>
      </c>
      <c r="BA724" s="25" t="s">
        <v>128</v>
      </c>
      <c r="BB724" s="25" t="s">
        <v>128</v>
      </c>
      <c r="BC724" s="25" t="s">
        <v>128</v>
      </c>
      <c r="BD724" s="25" t="s">
        <v>128</v>
      </c>
      <c r="BE724" s="25" t="s">
        <v>128</v>
      </c>
      <c r="BF724" s="25" t="s">
        <v>128</v>
      </c>
      <c r="BG724" s="25" t="s">
        <v>128</v>
      </c>
      <c r="BH724" s="25" t="s">
        <v>3599</v>
      </c>
      <c r="BI724" s="23" t="s">
        <v>128</v>
      </c>
      <c r="BJ724" t="s">
        <v>1345</v>
      </c>
      <c r="BK724" s="23" t="s">
        <v>4293</v>
      </c>
    </row>
    <row r="725" spans="1:63" ht="15">
      <c r="A725" s="28">
        <v>1144</v>
      </c>
      <c r="B725" s="23" t="s">
        <v>4294</v>
      </c>
      <c r="C725" s="28" t="s">
        <v>4320</v>
      </c>
      <c r="D725" s="27" t="s">
        <v>1165</v>
      </c>
      <c r="E725" s="42">
        <v>2</v>
      </c>
      <c r="F725" s="25" t="s">
        <v>128</v>
      </c>
      <c r="G725" s="25" t="s">
        <v>128</v>
      </c>
      <c r="H725" s="23" t="s">
        <v>128</v>
      </c>
      <c r="I725" s="29" t="s">
        <v>2572</v>
      </c>
      <c r="J725" s="43" t="s">
        <v>4252</v>
      </c>
      <c r="K725" s="23" t="s">
        <v>4246</v>
      </c>
      <c r="L725" s="29">
        <v>99.3203125</v>
      </c>
      <c r="M725" s="29">
        <v>99.359375</v>
      </c>
      <c r="N725" s="29">
        <v>3.6739410553824898</v>
      </c>
      <c r="O725" s="30">
        <v>3.5</v>
      </c>
      <c r="P725" s="27" t="s">
        <v>106</v>
      </c>
      <c r="Q725" s="31">
        <v>2</v>
      </c>
      <c r="R725" s="25" t="s">
        <v>4434</v>
      </c>
      <c r="S725" s="25" t="s">
        <v>128</v>
      </c>
      <c r="T725" s="25" t="s">
        <v>4374</v>
      </c>
      <c r="U725" s="25" t="s">
        <v>128</v>
      </c>
      <c r="V725" s="23" t="s">
        <v>8</v>
      </c>
      <c r="W725" s="23" t="s">
        <v>1198</v>
      </c>
      <c r="X725" s="23" t="s">
        <v>1378</v>
      </c>
      <c r="Y725" s="23" t="s">
        <v>1315</v>
      </c>
      <c r="Z725" s="23" t="s">
        <v>113</v>
      </c>
      <c r="AA725" s="23" t="s">
        <v>107</v>
      </c>
      <c r="AB725" s="23" t="s">
        <v>4340</v>
      </c>
      <c r="AC725" s="25">
        <v>3.9972602739726026</v>
      </c>
      <c r="AD725" s="32">
        <v>35000000000</v>
      </c>
      <c r="AE725" s="33">
        <f>VLOOKUP(J725,Library!A:B,2,0)</f>
        <v>1</v>
      </c>
      <c r="AF725" s="33">
        <f>VLOOKUP(J725,Library!A:G,7,0)</f>
        <v>3</v>
      </c>
      <c r="AG725" s="28" t="str">
        <f>VLOOKUP(V725,Library!W:X,2,0)</f>
        <v>N/A</v>
      </c>
      <c r="AH725" s="28">
        <f>VLOOKUP(W725,Library!Y:Z,2,0)</f>
        <v>2</v>
      </c>
      <c r="AI725" s="28">
        <f>VLOOKUP(X725,Library!AA:AB,2,0)</f>
        <v>2</v>
      </c>
      <c r="AJ725" s="33">
        <f>IF(MAX(AG725,AH725,AI725)=0,VLOOKUP(I725,Library!$J:$P,7,0),MAX(AG725,AH725,AI725))</f>
        <v>2</v>
      </c>
      <c r="AK725" s="33">
        <f t="shared" si="51"/>
        <v>3</v>
      </c>
      <c r="AL725" s="33">
        <f>VLOOKUP(AA725,Library!T:U,2,0)</f>
        <v>1</v>
      </c>
      <c r="AM725" s="34">
        <f t="shared" si="52"/>
        <v>1.9500000000000002</v>
      </c>
      <c r="AN725" s="33">
        <f t="shared" si="53"/>
        <v>2</v>
      </c>
      <c r="AO725" s="28" t="s">
        <v>3157</v>
      </c>
      <c r="AP725" s="25" t="s">
        <v>128</v>
      </c>
      <c r="AQ725" s="28" t="s">
        <v>3514</v>
      </c>
      <c r="AR725" s="28" t="s">
        <v>3515</v>
      </c>
      <c r="AS725" s="28" t="s">
        <v>2155</v>
      </c>
      <c r="AT725" s="23" t="s">
        <v>113</v>
      </c>
      <c r="AU725" s="23" t="s">
        <v>3516</v>
      </c>
      <c r="AV725" s="25" t="s">
        <v>113</v>
      </c>
      <c r="AW725" s="25" t="s">
        <v>128</v>
      </c>
      <c r="AX725" s="25" t="s">
        <v>128</v>
      </c>
      <c r="AY725" s="25" t="s">
        <v>3599</v>
      </c>
      <c r="AZ725" s="25" t="s">
        <v>113</v>
      </c>
      <c r="BA725" s="25" t="s">
        <v>128</v>
      </c>
      <c r="BB725" s="25" t="s">
        <v>128</v>
      </c>
      <c r="BC725" s="25" t="s">
        <v>128</v>
      </c>
      <c r="BD725" s="25" t="s">
        <v>128</v>
      </c>
      <c r="BE725" s="25" t="s">
        <v>128</v>
      </c>
      <c r="BF725" s="25" t="s">
        <v>128</v>
      </c>
      <c r="BG725" s="25" t="s">
        <v>128</v>
      </c>
      <c r="BH725" s="25" t="s">
        <v>3599</v>
      </c>
      <c r="BI725" s="23" t="s">
        <v>128</v>
      </c>
      <c r="BJ725" t="s">
        <v>1345</v>
      </c>
      <c r="BK725" s="23" t="s">
        <v>4294</v>
      </c>
    </row>
    <row r="726" spans="1:63" ht="15">
      <c r="A726" s="28">
        <v>1144</v>
      </c>
      <c r="B726" s="23" t="s">
        <v>4295</v>
      </c>
      <c r="C726" s="28" t="s">
        <v>4321</v>
      </c>
      <c r="D726" s="27" t="s">
        <v>1165</v>
      </c>
      <c r="E726" s="42">
        <v>2</v>
      </c>
      <c r="F726" s="25" t="s">
        <v>128</v>
      </c>
      <c r="G726" s="25" t="s">
        <v>128</v>
      </c>
      <c r="H726" s="23" t="s">
        <v>128</v>
      </c>
      <c r="I726" s="29" t="s">
        <v>2572</v>
      </c>
      <c r="J726" s="43" t="s">
        <v>4252</v>
      </c>
      <c r="K726" s="23" t="s">
        <v>4246</v>
      </c>
      <c r="L726" s="29">
        <v>100.140625</v>
      </c>
      <c r="M726" s="29">
        <v>100.171875</v>
      </c>
      <c r="N726" s="29">
        <v>3.7055941591667496</v>
      </c>
      <c r="O726" s="30">
        <v>3.75</v>
      </c>
      <c r="P726" s="27" t="s">
        <v>106</v>
      </c>
      <c r="Q726" s="31">
        <v>2</v>
      </c>
      <c r="R726" s="25" t="s">
        <v>2965</v>
      </c>
      <c r="S726" s="25" t="s">
        <v>128</v>
      </c>
      <c r="T726" s="25" t="s">
        <v>4374</v>
      </c>
      <c r="U726" s="25" t="s">
        <v>128</v>
      </c>
      <c r="V726" s="23" t="s">
        <v>8</v>
      </c>
      <c r="W726" s="23" t="s">
        <v>1198</v>
      </c>
      <c r="X726" s="23" t="s">
        <v>1378</v>
      </c>
      <c r="Y726" s="23" t="s">
        <v>1315</v>
      </c>
      <c r="Z726" s="23" t="s">
        <v>113</v>
      </c>
      <c r="AA726" s="23" t="s">
        <v>107</v>
      </c>
      <c r="AB726" s="23" t="s">
        <v>4341</v>
      </c>
      <c r="AC726" s="25">
        <v>4.3260273972602743</v>
      </c>
      <c r="AD726" s="32">
        <v>41563000000</v>
      </c>
      <c r="AE726" s="33">
        <f>VLOOKUP(J726,Library!A:B,2,0)</f>
        <v>1</v>
      </c>
      <c r="AF726" s="33">
        <f>VLOOKUP(J726,Library!A:G,7,0)</f>
        <v>3</v>
      </c>
      <c r="AG726" s="28" t="str">
        <f>VLOOKUP(V726,Library!W:X,2,0)</f>
        <v>N/A</v>
      </c>
      <c r="AH726" s="28">
        <f>VLOOKUP(W726,Library!Y:Z,2,0)</f>
        <v>2</v>
      </c>
      <c r="AI726" s="28">
        <f>VLOOKUP(X726,Library!AA:AB,2,0)</f>
        <v>2</v>
      </c>
      <c r="AJ726" s="33">
        <f>IF(MAX(AG726,AH726,AI726)=0,VLOOKUP(I726,Library!$J:$P,7,0),MAX(AG726,AH726,AI726))</f>
        <v>2</v>
      </c>
      <c r="AK726" s="33">
        <f t="shared" si="51"/>
        <v>3</v>
      </c>
      <c r="AL726" s="33">
        <f>VLOOKUP(AA726,Library!T:U,2,0)</f>
        <v>1</v>
      </c>
      <c r="AM726" s="34">
        <f t="shared" si="52"/>
        <v>1.9500000000000002</v>
      </c>
      <c r="AN726" s="33">
        <f t="shared" si="53"/>
        <v>2</v>
      </c>
      <c r="AO726" s="28" t="s">
        <v>3157</v>
      </c>
      <c r="AP726" s="25" t="s">
        <v>128</v>
      </c>
      <c r="AQ726" s="28" t="s">
        <v>3514</v>
      </c>
      <c r="AR726" s="28" t="s">
        <v>3515</v>
      </c>
      <c r="AS726" s="28" t="s">
        <v>2155</v>
      </c>
      <c r="AT726" s="23" t="s">
        <v>113</v>
      </c>
      <c r="AU726" s="23" t="s">
        <v>3516</v>
      </c>
      <c r="AV726" s="25" t="s">
        <v>113</v>
      </c>
      <c r="AW726" s="25" t="s">
        <v>128</v>
      </c>
      <c r="AX726" s="25" t="s">
        <v>128</v>
      </c>
      <c r="AY726" s="25" t="s">
        <v>3599</v>
      </c>
      <c r="AZ726" s="25" t="s">
        <v>113</v>
      </c>
      <c r="BA726" s="25" t="s">
        <v>128</v>
      </c>
      <c r="BB726" s="25" t="s">
        <v>128</v>
      </c>
      <c r="BC726" s="25" t="s">
        <v>128</v>
      </c>
      <c r="BD726" s="25" t="s">
        <v>128</v>
      </c>
      <c r="BE726" s="25" t="s">
        <v>128</v>
      </c>
      <c r="BF726" s="25" t="s">
        <v>128</v>
      </c>
      <c r="BG726" s="25" t="s">
        <v>128</v>
      </c>
      <c r="BH726" s="25" t="s">
        <v>3599</v>
      </c>
      <c r="BI726" s="23" t="s">
        <v>128</v>
      </c>
      <c r="BJ726" t="s">
        <v>1345</v>
      </c>
      <c r="BK726" s="23" t="s">
        <v>4295</v>
      </c>
    </row>
    <row r="727" spans="1:63" ht="15">
      <c r="A727" s="28">
        <v>1144</v>
      </c>
      <c r="B727" s="23" t="s">
        <v>4296</v>
      </c>
      <c r="C727" s="28" t="s">
        <v>4322</v>
      </c>
      <c r="D727" s="27" t="s">
        <v>1165</v>
      </c>
      <c r="E727" s="42">
        <v>2</v>
      </c>
      <c r="F727" s="25" t="s">
        <v>128</v>
      </c>
      <c r="G727" s="25" t="s">
        <v>128</v>
      </c>
      <c r="H727" s="23" t="s">
        <v>128</v>
      </c>
      <c r="I727" s="29" t="s">
        <v>2572</v>
      </c>
      <c r="J727" s="43" t="s">
        <v>4252</v>
      </c>
      <c r="K727" s="23" t="s">
        <v>4246</v>
      </c>
      <c r="L727" s="29">
        <v>88.0234375</v>
      </c>
      <c r="M727" s="29">
        <v>88.09375</v>
      </c>
      <c r="N727" s="29">
        <v>3.7425411</v>
      </c>
      <c r="O727" s="30">
        <v>1.125</v>
      </c>
      <c r="P727" s="27" t="s">
        <v>106</v>
      </c>
      <c r="Q727" s="31">
        <v>2</v>
      </c>
      <c r="R727" s="25" t="s">
        <v>2975</v>
      </c>
      <c r="S727" s="25" t="s">
        <v>128</v>
      </c>
      <c r="T727" s="25" t="s">
        <v>4374</v>
      </c>
      <c r="U727" s="25" t="s">
        <v>128</v>
      </c>
      <c r="V727" s="23" t="s">
        <v>8</v>
      </c>
      <c r="W727" s="23" t="s">
        <v>1198</v>
      </c>
      <c r="X727" s="23" t="s">
        <v>1378</v>
      </c>
      <c r="Y727" s="23" t="s">
        <v>1315</v>
      </c>
      <c r="Z727" s="23" t="s">
        <v>113</v>
      </c>
      <c r="AA727" s="23" t="s">
        <v>107</v>
      </c>
      <c r="AB727" s="23" t="s">
        <v>4342</v>
      </c>
      <c r="AC727" s="25">
        <v>5.0383561643835613</v>
      </c>
      <c r="AD727" s="32">
        <v>140063000000</v>
      </c>
      <c r="AE727" s="33">
        <f>VLOOKUP(J727,Library!A:B,2,0)</f>
        <v>1</v>
      </c>
      <c r="AF727" s="33">
        <f>VLOOKUP(J727,Library!A:G,7,0)</f>
        <v>3</v>
      </c>
      <c r="AG727" s="28" t="str">
        <f>VLOOKUP(V727,Library!W:X,2,0)</f>
        <v>N/A</v>
      </c>
      <c r="AH727" s="28">
        <f>VLOOKUP(W727,Library!Y:Z,2,0)</f>
        <v>2</v>
      </c>
      <c r="AI727" s="28">
        <f>VLOOKUP(X727,Library!AA:AB,2,0)</f>
        <v>2</v>
      </c>
      <c r="AJ727" s="33">
        <f>IF(MAX(AG727,AH727,AI727)=0,VLOOKUP(I727,Library!$J:$P,7,0),MAX(AG727,AH727,AI727))</f>
        <v>2</v>
      </c>
      <c r="AK727" s="33">
        <f t="shared" si="51"/>
        <v>4</v>
      </c>
      <c r="AL727" s="33">
        <f>VLOOKUP(AA727,Library!T:U,2,0)</f>
        <v>1</v>
      </c>
      <c r="AM727" s="34">
        <f t="shared" si="52"/>
        <v>2.0499999999999998</v>
      </c>
      <c r="AN727" s="33">
        <f t="shared" si="53"/>
        <v>2</v>
      </c>
      <c r="AO727" s="28" t="s">
        <v>578</v>
      </c>
      <c r="AP727" s="25" t="s">
        <v>128</v>
      </c>
      <c r="AQ727" s="28" t="s">
        <v>3514</v>
      </c>
      <c r="AR727" s="28" t="s">
        <v>3515</v>
      </c>
      <c r="AS727" s="28" t="s">
        <v>2155</v>
      </c>
      <c r="AT727" s="23" t="s">
        <v>113</v>
      </c>
      <c r="AU727" s="23" t="s">
        <v>3516</v>
      </c>
      <c r="AV727" s="25" t="s">
        <v>113</v>
      </c>
      <c r="AW727" s="25" t="s">
        <v>128</v>
      </c>
      <c r="AX727" s="25" t="s">
        <v>128</v>
      </c>
      <c r="AY727" s="25" t="s">
        <v>3599</v>
      </c>
      <c r="AZ727" s="25" t="s">
        <v>113</v>
      </c>
      <c r="BA727" s="25" t="s">
        <v>128</v>
      </c>
      <c r="BB727" s="25" t="s">
        <v>128</v>
      </c>
      <c r="BC727" s="25" t="s">
        <v>128</v>
      </c>
      <c r="BD727" s="25" t="s">
        <v>128</v>
      </c>
      <c r="BE727" s="25" t="s">
        <v>128</v>
      </c>
      <c r="BF727" s="25" t="s">
        <v>128</v>
      </c>
      <c r="BG727" s="25" t="s">
        <v>128</v>
      </c>
      <c r="BH727" s="25" t="s">
        <v>3599</v>
      </c>
      <c r="BI727" s="23" t="s">
        <v>128</v>
      </c>
      <c r="BJ727" t="s">
        <v>1345</v>
      </c>
      <c r="BK727" s="23" t="s">
        <v>4296</v>
      </c>
    </row>
    <row r="728" spans="1:63" ht="15">
      <c r="A728" s="28">
        <v>1144</v>
      </c>
      <c r="B728" s="23" t="s">
        <v>4297</v>
      </c>
      <c r="C728" s="28" t="s">
        <v>4323</v>
      </c>
      <c r="D728" s="27" t="s">
        <v>1165</v>
      </c>
      <c r="E728" s="42">
        <v>2</v>
      </c>
      <c r="F728" s="25" t="s">
        <v>128</v>
      </c>
      <c r="G728" s="25" t="s">
        <v>128</v>
      </c>
      <c r="H728" s="23" t="s">
        <v>128</v>
      </c>
      <c r="I728" s="29" t="s">
        <v>2572</v>
      </c>
      <c r="J728" s="43" t="s">
        <v>4252</v>
      </c>
      <c r="K728" s="23" t="s">
        <v>4246</v>
      </c>
      <c r="L728" s="29">
        <v>89.59375</v>
      </c>
      <c r="M728" s="29">
        <v>89.6640625</v>
      </c>
      <c r="N728" s="29">
        <v>3.8042120000000001</v>
      </c>
      <c r="O728" s="30">
        <v>1.625</v>
      </c>
      <c r="P728" s="27" t="s">
        <v>106</v>
      </c>
      <c r="Q728" s="31">
        <v>2</v>
      </c>
      <c r="R728" s="25" t="s">
        <v>4408</v>
      </c>
      <c r="S728" s="25" t="s">
        <v>128</v>
      </c>
      <c r="T728" s="25" t="s">
        <v>4374</v>
      </c>
      <c r="U728" s="25" t="s">
        <v>128</v>
      </c>
      <c r="V728" s="23" t="s">
        <v>8</v>
      </c>
      <c r="W728" s="23" t="s">
        <v>1198</v>
      </c>
      <c r="X728" s="23" t="s">
        <v>1378</v>
      </c>
      <c r="Y728" s="23" t="s">
        <v>1315</v>
      </c>
      <c r="Z728" s="23" t="s">
        <v>113</v>
      </c>
      <c r="AA728" s="23" t="s">
        <v>107</v>
      </c>
      <c r="AB728" s="23" t="s">
        <v>4343</v>
      </c>
      <c r="AC728" s="25">
        <v>5.2821917808219174</v>
      </c>
      <c r="AD728" s="32">
        <v>148501000000</v>
      </c>
      <c r="AE728" s="33">
        <f>VLOOKUP(J728,Library!A:B,2,0)</f>
        <v>1</v>
      </c>
      <c r="AF728" s="33">
        <f>VLOOKUP(J728,Library!A:G,7,0)</f>
        <v>3</v>
      </c>
      <c r="AG728" s="28" t="str">
        <f>VLOOKUP(V728,Library!W:X,2,0)</f>
        <v>N/A</v>
      </c>
      <c r="AH728" s="28">
        <f>VLOOKUP(W728,Library!Y:Z,2,0)</f>
        <v>2</v>
      </c>
      <c r="AI728" s="28">
        <f>VLOOKUP(X728,Library!AA:AB,2,0)</f>
        <v>2</v>
      </c>
      <c r="AJ728" s="33">
        <f>IF(MAX(AG728,AH728,AI728)=0,VLOOKUP(I728,Library!$J:$P,7,0),MAX(AG728,AH728,AI728))</f>
        <v>2</v>
      </c>
      <c r="AK728" s="33">
        <f t="shared" si="51"/>
        <v>4</v>
      </c>
      <c r="AL728" s="33">
        <f>VLOOKUP(AA728,Library!T:U,2,0)</f>
        <v>1</v>
      </c>
      <c r="AM728" s="34">
        <f t="shared" si="52"/>
        <v>2.0499999999999998</v>
      </c>
      <c r="AN728" s="33">
        <f t="shared" si="53"/>
        <v>2</v>
      </c>
      <c r="AO728" s="28" t="s">
        <v>578</v>
      </c>
      <c r="AP728" s="25" t="s">
        <v>128</v>
      </c>
      <c r="AQ728" s="28" t="s">
        <v>3514</v>
      </c>
      <c r="AR728" s="28" t="s">
        <v>3515</v>
      </c>
      <c r="AS728" s="28" t="s">
        <v>2155</v>
      </c>
      <c r="AT728" s="23" t="s">
        <v>113</v>
      </c>
      <c r="AU728" s="23" t="s">
        <v>3516</v>
      </c>
      <c r="AV728" s="25" t="s">
        <v>113</v>
      </c>
      <c r="AW728" s="25" t="s">
        <v>128</v>
      </c>
      <c r="AX728" s="25" t="s">
        <v>128</v>
      </c>
      <c r="AY728" s="25" t="s">
        <v>3599</v>
      </c>
      <c r="AZ728" s="25" t="s">
        <v>113</v>
      </c>
      <c r="BA728" s="25" t="s">
        <v>128</v>
      </c>
      <c r="BB728" s="25" t="s">
        <v>128</v>
      </c>
      <c r="BC728" s="25" t="s">
        <v>128</v>
      </c>
      <c r="BD728" s="25" t="s">
        <v>128</v>
      </c>
      <c r="BE728" s="25" t="s">
        <v>128</v>
      </c>
      <c r="BF728" s="25" t="s">
        <v>128</v>
      </c>
      <c r="BG728" s="25" t="s">
        <v>128</v>
      </c>
      <c r="BH728" s="25" t="s">
        <v>3599</v>
      </c>
      <c r="BI728" s="23" t="s">
        <v>128</v>
      </c>
      <c r="BJ728" t="s">
        <v>1345</v>
      </c>
      <c r="BK728" s="23" t="s">
        <v>4297</v>
      </c>
    </row>
    <row r="729" spans="1:63" ht="15">
      <c r="A729" s="28">
        <v>1144</v>
      </c>
      <c r="B729" s="23" t="s">
        <v>4298</v>
      </c>
      <c r="C729" s="28" t="s">
        <v>4324</v>
      </c>
      <c r="D729" s="27" t="s">
        <v>1165</v>
      </c>
      <c r="E729" s="42">
        <v>2</v>
      </c>
      <c r="F729" s="25" t="s">
        <v>128</v>
      </c>
      <c r="G729" s="25" t="s">
        <v>128</v>
      </c>
      <c r="H729" s="23" t="s">
        <v>128</v>
      </c>
      <c r="I729" s="29" t="s">
        <v>2572</v>
      </c>
      <c r="J729" s="43" t="s">
        <v>4252</v>
      </c>
      <c r="K729" s="23" t="s">
        <v>4246</v>
      </c>
      <c r="L729" s="29">
        <v>87.125</v>
      </c>
      <c r="M729" s="29">
        <v>87.171875</v>
      </c>
      <c r="N729" s="29">
        <v>3.8735139339497078</v>
      </c>
      <c r="O729" s="30">
        <v>1.375</v>
      </c>
      <c r="P729" s="27" t="s">
        <v>106</v>
      </c>
      <c r="Q729" s="31">
        <v>2</v>
      </c>
      <c r="R729" s="25" t="s">
        <v>4408</v>
      </c>
      <c r="S729" s="25" t="s">
        <v>128</v>
      </c>
      <c r="T729" s="25" t="s">
        <v>4374</v>
      </c>
      <c r="U729" s="25" t="s">
        <v>128</v>
      </c>
      <c r="V729" s="23" t="s">
        <v>8</v>
      </c>
      <c r="W729" s="23" t="s">
        <v>1198</v>
      </c>
      <c r="X729" s="23" t="s">
        <v>1378</v>
      </c>
      <c r="Y729" s="23" t="s">
        <v>1315</v>
      </c>
      <c r="Z729" s="23" t="s">
        <v>113</v>
      </c>
      <c r="AA729" s="23" t="s">
        <v>107</v>
      </c>
      <c r="AB729" s="23" t="s">
        <v>3491</v>
      </c>
      <c r="AC729" s="25">
        <v>5.7863013698630139</v>
      </c>
      <c r="AD729" s="32">
        <v>144644000000</v>
      </c>
      <c r="AE729" s="33">
        <f>VLOOKUP(J729,Library!A:B,2,0)</f>
        <v>1</v>
      </c>
      <c r="AF729" s="33">
        <f>VLOOKUP(J729,Library!A:G,7,0)</f>
        <v>3</v>
      </c>
      <c r="AG729" s="28" t="str">
        <f>VLOOKUP(V729,Library!W:X,2,0)</f>
        <v>N/A</v>
      </c>
      <c r="AH729" s="28">
        <f>VLOOKUP(W729,Library!Y:Z,2,0)</f>
        <v>2</v>
      </c>
      <c r="AI729" s="28">
        <f>VLOOKUP(X729,Library!AA:AB,2,0)</f>
        <v>2</v>
      </c>
      <c r="AJ729" s="33">
        <f>IF(MAX(AG729,AH729,AI729)=0,VLOOKUP(I729,Library!$J:$P,7,0),MAX(AG729,AH729,AI729))</f>
        <v>2</v>
      </c>
      <c r="AK729" s="33">
        <f t="shared" si="51"/>
        <v>4</v>
      </c>
      <c r="AL729" s="33">
        <f>VLOOKUP(AA729,Library!T:U,2,0)</f>
        <v>1</v>
      </c>
      <c r="AM729" s="34">
        <f t="shared" si="52"/>
        <v>2.0499999999999998</v>
      </c>
      <c r="AN729" s="33">
        <f t="shared" si="53"/>
        <v>2</v>
      </c>
      <c r="AO729" s="28" t="s">
        <v>578</v>
      </c>
      <c r="AP729" s="25" t="s">
        <v>128</v>
      </c>
      <c r="AQ729" s="28" t="s">
        <v>3514</v>
      </c>
      <c r="AR729" s="28" t="s">
        <v>3515</v>
      </c>
      <c r="AS729" s="28" t="s">
        <v>2155</v>
      </c>
      <c r="AT729" s="23" t="s">
        <v>113</v>
      </c>
      <c r="AU729" s="23" t="s">
        <v>3516</v>
      </c>
      <c r="AV729" s="25" t="s">
        <v>113</v>
      </c>
      <c r="AW729" s="25" t="s">
        <v>128</v>
      </c>
      <c r="AX729" s="25" t="s">
        <v>128</v>
      </c>
      <c r="AY729" s="25" t="s">
        <v>3599</v>
      </c>
      <c r="AZ729" s="25" t="s">
        <v>113</v>
      </c>
      <c r="BA729" s="25" t="s">
        <v>128</v>
      </c>
      <c r="BB729" s="25" t="s">
        <v>128</v>
      </c>
      <c r="BC729" s="25" t="s">
        <v>128</v>
      </c>
      <c r="BD729" s="25" t="s">
        <v>128</v>
      </c>
      <c r="BE729" s="25" t="s">
        <v>128</v>
      </c>
      <c r="BF729" s="25" t="s">
        <v>128</v>
      </c>
      <c r="BG729" s="25" t="s">
        <v>128</v>
      </c>
      <c r="BH729" s="25" t="s">
        <v>3599</v>
      </c>
      <c r="BI729" s="23" t="s">
        <v>128</v>
      </c>
      <c r="BJ729" t="s">
        <v>1345</v>
      </c>
      <c r="BK729" s="23" t="s">
        <v>4298</v>
      </c>
    </row>
    <row r="730" spans="1:63" ht="15">
      <c r="A730" s="28">
        <v>1144</v>
      </c>
      <c r="B730" s="23" t="s">
        <v>4299</v>
      </c>
      <c r="C730" s="28" t="s">
        <v>4325</v>
      </c>
      <c r="D730" s="27" t="s">
        <v>1165</v>
      </c>
      <c r="E730" s="42">
        <v>2</v>
      </c>
      <c r="F730" s="25" t="s">
        <v>128</v>
      </c>
      <c r="G730" s="25" t="s">
        <v>128</v>
      </c>
      <c r="H730" s="23" t="s">
        <v>128</v>
      </c>
      <c r="I730" s="29" t="s">
        <v>2572</v>
      </c>
      <c r="J730" s="43" t="s">
        <v>4252</v>
      </c>
      <c r="K730" s="23" t="s">
        <v>4246</v>
      </c>
      <c r="L730" s="29">
        <v>94.171875</v>
      </c>
      <c r="M730" s="29">
        <v>94.203125</v>
      </c>
      <c r="N730" s="29">
        <v>3.9250078999999998</v>
      </c>
      <c r="O730" s="30">
        <v>2.875</v>
      </c>
      <c r="P730" s="27" t="s">
        <v>106</v>
      </c>
      <c r="Q730" s="31">
        <v>2</v>
      </c>
      <c r="R730" s="25" t="s">
        <v>4408</v>
      </c>
      <c r="S730" s="25" t="s">
        <v>128</v>
      </c>
      <c r="T730" s="25" t="s">
        <v>4374</v>
      </c>
      <c r="U730" s="25" t="s">
        <v>128</v>
      </c>
      <c r="V730" s="23" t="s">
        <v>8</v>
      </c>
      <c r="W730" s="23" t="s">
        <v>1198</v>
      </c>
      <c r="X730" s="23" t="s">
        <v>1378</v>
      </c>
      <c r="Y730" s="23" t="s">
        <v>1315</v>
      </c>
      <c r="Z730" s="23" t="s">
        <v>113</v>
      </c>
      <c r="AA730" s="23" t="s">
        <v>107</v>
      </c>
      <c r="AB730" s="23" t="s">
        <v>4344</v>
      </c>
      <c r="AC730" s="25">
        <v>6.2849315068493148</v>
      </c>
      <c r="AD730" s="32">
        <v>133341000000</v>
      </c>
      <c r="AE730" s="33">
        <f>VLOOKUP(J730,Library!A:B,2,0)</f>
        <v>1</v>
      </c>
      <c r="AF730" s="33">
        <f>VLOOKUP(J730,Library!A:G,7,0)</f>
        <v>3</v>
      </c>
      <c r="AG730" s="28" t="str">
        <f>VLOOKUP(V730,Library!W:X,2,0)</f>
        <v>N/A</v>
      </c>
      <c r="AH730" s="28">
        <f>VLOOKUP(W730,Library!Y:Z,2,0)</f>
        <v>2</v>
      </c>
      <c r="AI730" s="28">
        <f>VLOOKUP(X730,Library!AA:AB,2,0)</f>
        <v>2</v>
      </c>
      <c r="AJ730" s="33">
        <f>IF(MAX(AG730,AH730,AI730)=0,VLOOKUP(I730,Library!$J:$P,7,0),MAX(AG730,AH730,AI730))</f>
        <v>2</v>
      </c>
      <c r="AK730" s="33">
        <f t="shared" si="51"/>
        <v>4</v>
      </c>
      <c r="AL730" s="33">
        <f>VLOOKUP(AA730,Library!T:U,2,0)</f>
        <v>1</v>
      </c>
      <c r="AM730" s="34">
        <f t="shared" si="52"/>
        <v>2.0499999999999998</v>
      </c>
      <c r="AN730" s="33">
        <f t="shared" si="53"/>
        <v>2</v>
      </c>
      <c r="AO730" s="28" t="s">
        <v>578</v>
      </c>
      <c r="AP730" s="25" t="s">
        <v>128</v>
      </c>
      <c r="AQ730" s="28" t="s">
        <v>3514</v>
      </c>
      <c r="AR730" s="28" t="s">
        <v>3515</v>
      </c>
      <c r="AS730" s="28" t="s">
        <v>2155</v>
      </c>
      <c r="AT730" s="23" t="s">
        <v>113</v>
      </c>
      <c r="AU730" s="23" t="s">
        <v>3516</v>
      </c>
      <c r="AV730" s="25" t="s">
        <v>113</v>
      </c>
      <c r="AW730" s="25" t="s">
        <v>128</v>
      </c>
      <c r="AX730" s="25" t="s">
        <v>128</v>
      </c>
      <c r="AY730" s="25" t="s">
        <v>3599</v>
      </c>
      <c r="AZ730" s="25" t="s">
        <v>113</v>
      </c>
      <c r="BA730" s="25" t="s">
        <v>128</v>
      </c>
      <c r="BB730" s="25" t="s">
        <v>128</v>
      </c>
      <c r="BC730" s="25" t="s">
        <v>128</v>
      </c>
      <c r="BD730" s="25" t="s">
        <v>128</v>
      </c>
      <c r="BE730" s="25" t="s">
        <v>128</v>
      </c>
      <c r="BF730" s="25" t="s">
        <v>128</v>
      </c>
      <c r="BG730" s="25" t="s">
        <v>128</v>
      </c>
      <c r="BH730" s="25" t="s">
        <v>3599</v>
      </c>
      <c r="BI730" s="23" t="s">
        <v>128</v>
      </c>
      <c r="BJ730" t="s">
        <v>1345</v>
      </c>
      <c r="BK730" s="23" t="s">
        <v>4299</v>
      </c>
    </row>
    <row r="731" spans="1:63" ht="15">
      <c r="A731" s="28">
        <v>1144</v>
      </c>
      <c r="B731" s="23" t="s">
        <v>4300</v>
      </c>
      <c r="C731" s="28" t="s">
        <v>4326</v>
      </c>
      <c r="D731" s="27" t="s">
        <v>1165</v>
      </c>
      <c r="E731" s="42">
        <v>2</v>
      </c>
      <c r="F731" s="25" t="s">
        <v>128</v>
      </c>
      <c r="G731" s="25" t="s">
        <v>128</v>
      </c>
      <c r="H731" s="23" t="s">
        <v>128</v>
      </c>
      <c r="I731" s="29" t="s">
        <v>2572</v>
      </c>
      <c r="J731" s="43" t="s">
        <v>4252</v>
      </c>
      <c r="K731" s="23" t="s">
        <v>4246</v>
      </c>
      <c r="L731" s="29">
        <v>100.890625</v>
      </c>
      <c r="M731" s="29">
        <v>100.921875</v>
      </c>
      <c r="N731" s="29">
        <v>3.967718693798977</v>
      </c>
      <c r="O731" s="30">
        <v>4.125</v>
      </c>
      <c r="P731" s="27" t="s">
        <v>106</v>
      </c>
      <c r="Q731" s="31">
        <v>2</v>
      </c>
      <c r="R731" s="25" t="s">
        <v>4408</v>
      </c>
      <c r="S731" s="25" t="s">
        <v>128</v>
      </c>
      <c r="T731" s="25" t="s">
        <v>4374</v>
      </c>
      <c r="U731" s="25" t="s">
        <v>128</v>
      </c>
      <c r="V731" s="23" t="s">
        <v>8</v>
      </c>
      <c r="W731" s="23" t="s">
        <v>1198</v>
      </c>
      <c r="X731" s="23" t="s">
        <v>1378</v>
      </c>
      <c r="Y731" s="23" t="s">
        <v>1315</v>
      </c>
      <c r="Z731" s="23" t="s">
        <v>113</v>
      </c>
      <c r="AA731" s="23" t="s">
        <v>107</v>
      </c>
      <c r="AB731" s="23" t="s">
        <v>4345</v>
      </c>
      <c r="AC731" s="25">
        <v>6.7890410958904113</v>
      </c>
      <c r="AD731" s="32">
        <v>111255000000</v>
      </c>
      <c r="AE731" s="33">
        <f>VLOOKUP(J731,Library!A:B,2,0)</f>
        <v>1</v>
      </c>
      <c r="AF731" s="33">
        <f>VLOOKUP(J731,Library!A:G,7,0)</f>
        <v>3</v>
      </c>
      <c r="AG731" s="28" t="str">
        <f>VLOOKUP(V731,Library!W:X,2,0)</f>
        <v>N/A</v>
      </c>
      <c r="AH731" s="28">
        <f>VLOOKUP(W731,Library!Y:Z,2,0)</f>
        <v>2</v>
      </c>
      <c r="AI731" s="28">
        <f>VLOOKUP(X731,Library!AA:AB,2,0)</f>
        <v>2</v>
      </c>
      <c r="AJ731" s="33">
        <f>IF(MAX(AG731,AH731,AI731)=0,VLOOKUP(I731,Library!$J:$P,7,0),MAX(AG731,AH731,AI731))</f>
        <v>2</v>
      </c>
      <c r="AK731" s="33">
        <f t="shared" si="51"/>
        <v>4</v>
      </c>
      <c r="AL731" s="33">
        <f>VLOOKUP(AA731,Library!T:U,2,0)</f>
        <v>1</v>
      </c>
      <c r="AM731" s="34">
        <f t="shared" si="52"/>
        <v>2.0499999999999998</v>
      </c>
      <c r="AN731" s="33">
        <f t="shared" si="53"/>
        <v>2</v>
      </c>
      <c r="AO731" s="28" t="s">
        <v>3157</v>
      </c>
      <c r="AP731" s="25" t="s">
        <v>128</v>
      </c>
      <c r="AQ731" s="28" t="s">
        <v>3514</v>
      </c>
      <c r="AR731" s="28" t="s">
        <v>3515</v>
      </c>
      <c r="AS731" s="28" t="s">
        <v>2155</v>
      </c>
      <c r="AT731" s="23" t="s">
        <v>113</v>
      </c>
      <c r="AU731" s="23" t="s">
        <v>3516</v>
      </c>
      <c r="AV731" s="25" t="s">
        <v>113</v>
      </c>
      <c r="AW731" s="25" t="s">
        <v>128</v>
      </c>
      <c r="AX731" s="25" t="s">
        <v>128</v>
      </c>
      <c r="AY731" s="25" t="s">
        <v>3599</v>
      </c>
      <c r="AZ731" s="25" t="s">
        <v>113</v>
      </c>
      <c r="BA731" s="25" t="s">
        <v>128</v>
      </c>
      <c r="BB731" s="25" t="s">
        <v>128</v>
      </c>
      <c r="BC731" s="25" t="s">
        <v>128</v>
      </c>
      <c r="BD731" s="25" t="s">
        <v>128</v>
      </c>
      <c r="BE731" s="25" t="s">
        <v>128</v>
      </c>
      <c r="BF731" s="25" t="s">
        <v>128</v>
      </c>
      <c r="BG731" s="25" t="s">
        <v>128</v>
      </c>
      <c r="BH731" s="25" t="s">
        <v>3599</v>
      </c>
      <c r="BI731" s="23" t="s">
        <v>128</v>
      </c>
      <c r="BJ731" t="s">
        <v>1345</v>
      </c>
      <c r="BK731" s="23" t="s">
        <v>4300</v>
      </c>
    </row>
    <row r="732" spans="1:63" ht="15">
      <c r="A732" s="28">
        <v>1144</v>
      </c>
      <c r="B732" s="23" t="s">
        <v>4301</v>
      </c>
      <c r="C732" s="28" t="s">
        <v>4327</v>
      </c>
      <c r="D732" s="27" t="s">
        <v>1165</v>
      </c>
      <c r="E732" s="42">
        <v>2</v>
      </c>
      <c r="F732" s="25" t="s">
        <v>128</v>
      </c>
      <c r="G732" s="25" t="s">
        <v>128</v>
      </c>
      <c r="H732" s="23" t="s">
        <v>128</v>
      </c>
      <c r="I732" s="29" t="s">
        <v>2572</v>
      </c>
      <c r="J732" s="43" t="s">
        <v>4252</v>
      </c>
      <c r="K732" s="23" t="s">
        <v>4246</v>
      </c>
      <c r="L732" s="29">
        <v>102.9375</v>
      </c>
      <c r="M732" s="29">
        <v>102.96875</v>
      </c>
      <c r="N732" s="29">
        <v>4.050427467728098</v>
      </c>
      <c r="O732" s="30">
        <v>4.5</v>
      </c>
      <c r="P732" s="27" t="s">
        <v>106</v>
      </c>
      <c r="Q732" s="31">
        <v>2</v>
      </c>
      <c r="R732" s="25" t="s">
        <v>4408</v>
      </c>
      <c r="S732" s="25" t="s">
        <v>128</v>
      </c>
      <c r="T732" s="25" t="s">
        <v>4374</v>
      </c>
      <c r="U732" s="25" t="s">
        <v>128</v>
      </c>
      <c r="V732" s="23" t="s">
        <v>8</v>
      </c>
      <c r="W732" s="23" t="s">
        <v>1198</v>
      </c>
      <c r="X732" s="23" t="s">
        <v>1378</v>
      </c>
      <c r="Y732" s="23" t="s">
        <v>1315</v>
      </c>
      <c r="Z732" s="23" t="s">
        <v>113</v>
      </c>
      <c r="AA732" s="23" t="s">
        <v>107</v>
      </c>
      <c r="AB732" s="23" t="s">
        <v>516</v>
      </c>
      <c r="AC732" s="25">
        <v>7.7890410958904113</v>
      </c>
      <c r="AD732" s="32">
        <v>114743000000</v>
      </c>
      <c r="AE732" s="33">
        <f>VLOOKUP(J732,Library!A:B,2,0)</f>
        <v>1</v>
      </c>
      <c r="AF732" s="33">
        <f>VLOOKUP(J732,Library!A:G,7,0)</f>
        <v>3</v>
      </c>
      <c r="AG732" s="28" t="str">
        <f>VLOOKUP(V732,Library!W:X,2,0)</f>
        <v>N/A</v>
      </c>
      <c r="AH732" s="28">
        <f>VLOOKUP(W732,Library!Y:Z,2,0)</f>
        <v>2</v>
      </c>
      <c r="AI732" s="28">
        <f>VLOOKUP(X732,Library!AA:AB,2,0)</f>
        <v>2</v>
      </c>
      <c r="AJ732" s="33">
        <f>IF(MAX(AG732,AH732,AI732)=0,VLOOKUP(I732,Library!$J:$P,7,0),MAX(AG732,AH732,AI732))</f>
        <v>2</v>
      </c>
      <c r="AK732" s="33">
        <f t="shared" si="51"/>
        <v>4</v>
      </c>
      <c r="AL732" s="33">
        <f>VLOOKUP(AA732,Library!T:U,2,0)</f>
        <v>1</v>
      </c>
      <c r="AM732" s="34">
        <f t="shared" si="52"/>
        <v>2.0499999999999998</v>
      </c>
      <c r="AN732" s="33">
        <f t="shared" si="53"/>
        <v>2</v>
      </c>
      <c r="AO732" s="28" t="s">
        <v>578</v>
      </c>
      <c r="AP732" s="25" t="s">
        <v>128</v>
      </c>
      <c r="AQ732" s="28" t="s">
        <v>3514</v>
      </c>
      <c r="AR732" s="28" t="s">
        <v>3515</v>
      </c>
      <c r="AS732" s="28" t="s">
        <v>2155</v>
      </c>
      <c r="AT732" s="23" t="s">
        <v>113</v>
      </c>
      <c r="AU732" s="23" t="s">
        <v>3516</v>
      </c>
      <c r="AV732" s="25" t="s">
        <v>113</v>
      </c>
      <c r="AW732" s="25" t="s">
        <v>128</v>
      </c>
      <c r="AX732" s="25" t="s">
        <v>128</v>
      </c>
      <c r="AY732" s="25" t="s">
        <v>3599</v>
      </c>
      <c r="AZ732" s="25" t="s">
        <v>113</v>
      </c>
      <c r="BA732" s="25" t="s">
        <v>128</v>
      </c>
      <c r="BB732" s="25" t="s">
        <v>128</v>
      </c>
      <c r="BC732" s="25" t="s">
        <v>128</v>
      </c>
      <c r="BD732" s="25" t="s">
        <v>128</v>
      </c>
      <c r="BE732" s="25" t="s">
        <v>128</v>
      </c>
      <c r="BF732" s="25" t="s">
        <v>128</v>
      </c>
      <c r="BG732" s="25" t="s">
        <v>128</v>
      </c>
      <c r="BH732" s="25" t="s">
        <v>3599</v>
      </c>
      <c r="BI732" s="23" t="s">
        <v>128</v>
      </c>
      <c r="BJ732" t="s">
        <v>1345</v>
      </c>
      <c r="BK732" s="23" t="s">
        <v>4301</v>
      </c>
    </row>
    <row r="733" spans="1:63" ht="15">
      <c r="A733" s="28">
        <v>1144</v>
      </c>
      <c r="B733" s="23" t="s">
        <v>4302</v>
      </c>
      <c r="C733" s="28" t="s">
        <v>4328</v>
      </c>
      <c r="D733" s="27" t="s">
        <v>1165</v>
      </c>
      <c r="E733" s="42">
        <v>2</v>
      </c>
      <c r="F733" s="25" t="s">
        <v>128</v>
      </c>
      <c r="G733" s="25" t="s">
        <v>128</v>
      </c>
      <c r="H733" s="23" t="s">
        <v>128</v>
      </c>
      <c r="I733" s="29" t="s">
        <v>2572</v>
      </c>
      <c r="J733" s="43" t="s">
        <v>4252</v>
      </c>
      <c r="K733" s="23" t="s">
        <v>4246</v>
      </c>
      <c r="L733" s="29">
        <v>101.921875</v>
      </c>
      <c r="M733" s="29">
        <v>101.9375</v>
      </c>
      <c r="N733" s="29">
        <v>4.0959060023804534</v>
      </c>
      <c r="O733" s="30">
        <v>4.375</v>
      </c>
      <c r="P733" s="27" t="s">
        <v>106</v>
      </c>
      <c r="Q733" s="31">
        <v>2</v>
      </c>
      <c r="R733" s="25" t="s">
        <v>4408</v>
      </c>
      <c r="S733" s="25" t="s">
        <v>128</v>
      </c>
      <c r="T733" s="25" t="s">
        <v>4374</v>
      </c>
      <c r="U733" s="25" t="s">
        <v>128</v>
      </c>
      <c r="V733" s="23" t="s">
        <v>8</v>
      </c>
      <c r="W733" s="23" t="s">
        <v>1198</v>
      </c>
      <c r="X733" s="23" t="s">
        <v>1378</v>
      </c>
      <c r="Y733" s="23" t="s">
        <v>1315</v>
      </c>
      <c r="Z733" s="23" t="s">
        <v>113</v>
      </c>
      <c r="AA733" s="23" t="s">
        <v>107</v>
      </c>
      <c r="AB733" s="23" t="s">
        <v>4346</v>
      </c>
      <c r="AC733" s="25">
        <v>8.2849315068493148</v>
      </c>
      <c r="AD733" s="32">
        <v>132878000000</v>
      </c>
      <c r="AE733" s="33">
        <f>VLOOKUP(J733,Library!A:B,2,0)</f>
        <v>1</v>
      </c>
      <c r="AF733" s="33">
        <f>VLOOKUP(J733,Library!A:G,7,0)</f>
        <v>3</v>
      </c>
      <c r="AG733" s="28" t="str">
        <f>VLOOKUP(V733,Library!W:X,2,0)</f>
        <v>N/A</v>
      </c>
      <c r="AH733" s="28">
        <f>VLOOKUP(W733,Library!Y:Z,2,0)</f>
        <v>2</v>
      </c>
      <c r="AI733" s="28">
        <f>VLOOKUP(X733,Library!AA:AB,2,0)</f>
        <v>2</v>
      </c>
      <c r="AJ733" s="33">
        <f>IF(MAX(AG733,AH733,AI733)=0,VLOOKUP(I733,Library!$J:$P,7,0),MAX(AG733,AH733,AI733))</f>
        <v>2</v>
      </c>
      <c r="AK733" s="33">
        <f t="shared" si="51"/>
        <v>4</v>
      </c>
      <c r="AL733" s="33">
        <f>VLOOKUP(AA733,Library!T:U,2,0)</f>
        <v>1</v>
      </c>
      <c r="AM733" s="34">
        <f t="shared" si="52"/>
        <v>2.0499999999999998</v>
      </c>
      <c r="AN733" s="33">
        <f t="shared" si="53"/>
        <v>2</v>
      </c>
      <c r="AO733" s="28" t="s">
        <v>578</v>
      </c>
      <c r="AP733" s="25" t="s">
        <v>128</v>
      </c>
      <c r="AQ733" s="28" t="s">
        <v>3514</v>
      </c>
      <c r="AR733" s="28" t="s">
        <v>3515</v>
      </c>
      <c r="AS733" s="28" t="s">
        <v>2155</v>
      </c>
      <c r="AT733" s="23" t="s">
        <v>113</v>
      </c>
      <c r="AU733" s="23" t="s">
        <v>3516</v>
      </c>
      <c r="AV733" s="25" t="s">
        <v>113</v>
      </c>
      <c r="AW733" s="25" t="s">
        <v>128</v>
      </c>
      <c r="AX733" s="25" t="s">
        <v>128</v>
      </c>
      <c r="AY733" s="25" t="s">
        <v>3599</v>
      </c>
      <c r="AZ733" s="25" t="s">
        <v>113</v>
      </c>
      <c r="BA733" s="25" t="s">
        <v>128</v>
      </c>
      <c r="BB733" s="25" t="s">
        <v>128</v>
      </c>
      <c r="BC733" s="25" t="s">
        <v>128</v>
      </c>
      <c r="BD733" s="25" t="s">
        <v>128</v>
      </c>
      <c r="BE733" s="25" t="s">
        <v>128</v>
      </c>
      <c r="BF733" s="25" t="s">
        <v>128</v>
      </c>
      <c r="BG733" s="25" t="s">
        <v>128</v>
      </c>
      <c r="BH733" s="25" t="s">
        <v>3599</v>
      </c>
      <c r="BI733" s="23" t="s">
        <v>128</v>
      </c>
      <c r="BJ733" t="s">
        <v>1345</v>
      </c>
      <c r="BK733" s="23" t="s">
        <v>4302</v>
      </c>
    </row>
    <row r="734" spans="1:63" ht="15">
      <c r="A734" s="28">
        <v>1144</v>
      </c>
      <c r="B734" s="23" t="s">
        <v>4303</v>
      </c>
      <c r="C734" s="28" t="s">
        <v>4329</v>
      </c>
      <c r="D734" s="27" t="s">
        <v>1165</v>
      </c>
      <c r="E734" s="42">
        <v>3</v>
      </c>
      <c r="F734" s="25" t="s">
        <v>128</v>
      </c>
      <c r="G734" s="25" t="s">
        <v>128</v>
      </c>
      <c r="H734" s="23" t="s">
        <v>128</v>
      </c>
      <c r="I734" s="29" t="s">
        <v>2572</v>
      </c>
      <c r="J734" s="43" t="s">
        <v>4252</v>
      </c>
      <c r="K734" s="23" t="s">
        <v>4246</v>
      </c>
      <c r="L734" s="29">
        <v>98.625</v>
      </c>
      <c r="M734" s="29">
        <v>98.796875</v>
      </c>
      <c r="N734" s="29">
        <v>4.4924702999999999</v>
      </c>
      <c r="O734" s="30">
        <v>4.375</v>
      </c>
      <c r="P734" s="27" t="s">
        <v>106</v>
      </c>
      <c r="Q734" s="31">
        <v>2</v>
      </c>
      <c r="R734" s="25" t="s">
        <v>4408</v>
      </c>
      <c r="S734" s="25" t="s">
        <v>128</v>
      </c>
      <c r="T734" s="25" t="s">
        <v>4374</v>
      </c>
      <c r="U734" s="25" t="s">
        <v>128</v>
      </c>
      <c r="V734" s="23" t="s">
        <v>8</v>
      </c>
      <c r="W734" s="23" t="s">
        <v>1198</v>
      </c>
      <c r="X734" s="23" t="s">
        <v>1378</v>
      </c>
      <c r="Y734" s="23" t="s">
        <v>1315</v>
      </c>
      <c r="Z734" s="23" t="s">
        <v>113</v>
      </c>
      <c r="AA734" s="23" t="s">
        <v>107</v>
      </c>
      <c r="AB734" s="23" t="s">
        <v>4347</v>
      </c>
      <c r="AC734" s="25">
        <v>13.791780821917808</v>
      </c>
      <c r="AD734" s="32">
        <v>44564000000</v>
      </c>
      <c r="AE734" s="33">
        <f>VLOOKUP(J734,Library!A:B,2,0)</f>
        <v>1</v>
      </c>
      <c r="AF734" s="33">
        <f>VLOOKUP(J734,Library!A:G,7,0)</f>
        <v>3</v>
      </c>
      <c r="AG734" s="28" t="str">
        <f>VLOOKUP(V734,Library!W:X,2,0)</f>
        <v>N/A</v>
      </c>
      <c r="AH734" s="28">
        <f>VLOOKUP(W734,Library!Y:Z,2,0)</f>
        <v>2</v>
      </c>
      <c r="AI734" s="28">
        <f>VLOOKUP(X734,Library!AA:AB,2,0)</f>
        <v>2</v>
      </c>
      <c r="AJ734" s="33">
        <f>IF(MAX(AG734,AH734,AI734)=0,VLOOKUP(I734,Library!$J:$P,7,0),MAX(AG734,AH734,AI734))</f>
        <v>2</v>
      </c>
      <c r="AK734" s="33">
        <f t="shared" si="51"/>
        <v>5</v>
      </c>
      <c r="AL734" s="33">
        <f>VLOOKUP(AA734,Library!T:U,2,0)</f>
        <v>1</v>
      </c>
      <c r="AM734" s="34">
        <f t="shared" si="52"/>
        <v>2.15</v>
      </c>
      <c r="AN734" s="33">
        <f t="shared" si="53"/>
        <v>3</v>
      </c>
      <c r="AO734" s="28" t="s">
        <v>578</v>
      </c>
      <c r="AP734" s="25" t="s">
        <v>128</v>
      </c>
      <c r="AQ734" s="28" t="s">
        <v>3514</v>
      </c>
      <c r="AR734" s="28" t="s">
        <v>3515</v>
      </c>
      <c r="AS734" s="28" t="s">
        <v>2155</v>
      </c>
      <c r="AT734" s="23" t="s">
        <v>113</v>
      </c>
      <c r="AU734" s="23" t="s">
        <v>3516</v>
      </c>
      <c r="AV734" s="25" t="s">
        <v>113</v>
      </c>
      <c r="AW734" s="25" t="s">
        <v>128</v>
      </c>
      <c r="AX734" s="25" t="s">
        <v>128</v>
      </c>
      <c r="AY734" s="25" t="s">
        <v>3599</v>
      </c>
      <c r="AZ734" s="25" t="s">
        <v>113</v>
      </c>
      <c r="BA734" s="25" t="s">
        <v>128</v>
      </c>
      <c r="BB734" s="25" t="s">
        <v>128</v>
      </c>
      <c r="BC734" s="25" t="s">
        <v>128</v>
      </c>
      <c r="BD734" s="25" t="s">
        <v>128</v>
      </c>
      <c r="BE734" s="25" t="s">
        <v>128</v>
      </c>
      <c r="BF734" s="25" t="s">
        <v>128</v>
      </c>
      <c r="BG734" s="25" t="s">
        <v>128</v>
      </c>
      <c r="BH734" s="25" t="s">
        <v>3599</v>
      </c>
      <c r="BI734" s="23" t="s">
        <v>128</v>
      </c>
      <c r="BJ734" t="s">
        <v>1345</v>
      </c>
      <c r="BK734" s="23" t="s">
        <v>4303</v>
      </c>
    </row>
    <row r="735" spans="1:63" ht="15">
      <c r="A735" s="28">
        <v>1144</v>
      </c>
      <c r="B735" s="23" t="s">
        <v>4304</v>
      </c>
      <c r="C735" s="28" t="s">
        <v>4330</v>
      </c>
      <c r="D735" s="27" t="s">
        <v>1165</v>
      </c>
      <c r="E735" s="42">
        <v>3</v>
      </c>
      <c r="F735" s="25" t="s">
        <v>128</v>
      </c>
      <c r="G735" s="25" t="s">
        <v>128</v>
      </c>
      <c r="H735" s="23" t="s">
        <v>128</v>
      </c>
      <c r="I735" s="29" t="s">
        <v>2572</v>
      </c>
      <c r="J735" s="43" t="s">
        <v>4252</v>
      </c>
      <c r="K735" s="23" t="s">
        <v>4246</v>
      </c>
      <c r="L735" s="29">
        <v>101.796875</v>
      </c>
      <c r="M735" s="29">
        <v>101.96875</v>
      </c>
      <c r="N735" s="29">
        <v>4.5673843223658821</v>
      </c>
      <c r="O735" s="30">
        <v>4.75</v>
      </c>
      <c r="P735" s="27" t="s">
        <v>106</v>
      </c>
      <c r="Q735" s="31">
        <v>2</v>
      </c>
      <c r="R735" s="25" t="s">
        <v>2975</v>
      </c>
      <c r="S735" s="25" t="s">
        <v>128</v>
      </c>
      <c r="T735" s="25" t="s">
        <v>4374</v>
      </c>
      <c r="U735" s="25" t="s">
        <v>128</v>
      </c>
      <c r="V735" s="23" t="s">
        <v>8</v>
      </c>
      <c r="W735" s="23" t="s">
        <v>1198</v>
      </c>
      <c r="X735" s="23" t="s">
        <v>1378</v>
      </c>
      <c r="Y735" s="23" t="s">
        <v>1315</v>
      </c>
      <c r="Z735" s="23" t="s">
        <v>113</v>
      </c>
      <c r="AA735" s="23" t="s">
        <v>107</v>
      </c>
      <c r="AB735" s="23" t="s">
        <v>4348</v>
      </c>
      <c r="AC735" s="25">
        <v>15.046575342465754</v>
      </c>
      <c r="AD735" s="32">
        <v>43005000000</v>
      </c>
      <c r="AE735" s="33">
        <f>VLOOKUP(J735,Library!A:B,2,0)</f>
        <v>1</v>
      </c>
      <c r="AF735" s="33">
        <f>VLOOKUP(J735,Library!A:G,7,0)</f>
        <v>3</v>
      </c>
      <c r="AG735" s="28" t="str">
        <f>VLOOKUP(V735,Library!W:X,2,0)</f>
        <v>N/A</v>
      </c>
      <c r="AH735" s="28">
        <f>VLOOKUP(W735,Library!Y:Z,2,0)</f>
        <v>2</v>
      </c>
      <c r="AI735" s="28">
        <f>VLOOKUP(X735,Library!AA:AB,2,0)</f>
        <v>2</v>
      </c>
      <c r="AJ735" s="33">
        <f>IF(MAX(AG735,AH735,AI735)=0,VLOOKUP(I735,Library!$J:$P,7,0),MAX(AG735,AH735,AI735))</f>
        <v>2</v>
      </c>
      <c r="AK735" s="33">
        <f t="shared" si="51"/>
        <v>5</v>
      </c>
      <c r="AL735" s="33">
        <f>VLOOKUP(AA735,Library!T:U,2,0)</f>
        <v>1</v>
      </c>
      <c r="AM735" s="34">
        <f t="shared" si="52"/>
        <v>2.15</v>
      </c>
      <c r="AN735" s="33">
        <f t="shared" si="53"/>
        <v>3</v>
      </c>
      <c r="AO735" s="28" t="s">
        <v>4349</v>
      </c>
      <c r="AP735" s="25" t="s">
        <v>128</v>
      </c>
      <c r="AQ735" s="28" t="s">
        <v>3514</v>
      </c>
      <c r="AR735" s="28" t="s">
        <v>3515</v>
      </c>
      <c r="AS735" s="28" t="s">
        <v>2155</v>
      </c>
      <c r="AT735" s="23" t="s">
        <v>113</v>
      </c>
      <c r="AU735" s="23" t="s">
        <v>3516</v>
      </c>
      <c r="AV735" s="25" t="s">
        <v>113</v>
      </c>
      <c r="AW735" s="25" t="s">
        <v>128</v>
      </c>
      <c r="AX735" s="25" t="s">
        <v>128</v>
      </c>
      <c r="AY735" s="25" t="s">
        <v>3599</v>
      </c>
      <c r="AZ735" s="25" t="s">
        <v>113</v>
      </c>
      <c r="BA735" s="25" t="s">
        <v>128</v>
      </c>
      <c r="BB735" s="25" t="s">
        <v>128</v>
      </c>
      <c r="BC735" s="25" t="s">
        <v>128</v>
      </c>
      <c r="BD735" s="25" t="s">
        <v>128</v>
      </c>
      <c r="BE735" s="25" t="s">
        <v>128</v>
      </c>
      <c r="BF735" s="25" t="s">
        <v>128</v>
      </c>
      <c r="BG735" s="25" t="s">
        <v>128</v>
      </c>
      <c r="BH735" s="25" t="s">
        <v>3599</v>
      </c>
      <c r="BI735" s="23" t="s">
        <v>128</v>
      </c>
      <c r="BJ735" t="s">
        <v>1345</v>
      </c>
      <c r="BK735" s="23" t="s">
        <v>4304</v>
      </c>
    </row>
    <row r="736" spans="1:63" ht="15">
      <c r="A736" s="28">
        <v>1144</v>
      </c>
      <c r="B736" s="23" t="s">
        <v>4305</v>
      </c>
      <c r="C736" s="28" t="s">
        <v>4331</v>
      </c>
      <c r="D736" s="27" t="s">
        <v>1165</v>
      </c>
      <c r="E736" s="42">
        <v>3</v>
      </c>
      <c r="F736" s="25" t="s">
        <v>128</v>
      </c>
      <c r="G736" s="25" t="s">
        <v>128</v>
      </c>
      <c r="H736" s="23" t="s">
        <v>128</v>
      </c>
      <c r="I736" s="29" t="s">
        <v>2572</v>
      </c>
      <c r="J736" s="43" t="s">
        <v>4252</v>
      </c>
      <c r="K736" s="23" t="s">
        <v>4246</v>
      </c>
      <c r="L736" s="29">
        <v>77.78125</v>
      </c>
      <c r="M736" s="29">
        <v>77.953125</v>
      </c>
      <c r="N736" s="29">
        <v>4.7608537758497995</v>
      </c>
      <c r="O736" s="30">
        <v>2.875</v>
      </c>
      <c r="P736" s="27" t="s">
        <v>106</v>
      </c>
      <c r="Q736" s="31">
        <v>2</v>
      </c>
      <c r="R736" s="25" t="s">
        <v>4408</v>
      </c>
      <c r="S736" s="25" t="s">
        <v>128</v>
      </c>
      <c r="T736" s="25" t="s">
        <v>4374</v>
      </c>
      <c r="U736" s="25" t="s">
        <v>128</v>
      </c>
      <c r="V736" s="23" t="s">
        <v>8</v>
      </c>
      <c r="W736" s="23" t="s">
        <v>1198</v>
      </c>
      <c r="X736" s="23" t="s">
        <v>1378</v>
      </c>
      <c r="Y736" s="23" t="s">
        <v>1315</v>
      </c>
      <c r="Z736" s="23" t="s">
        <v>113</v>
      </c>
      <c r="AA736" s="23" t="s">
        <v>107</v>
      </c>
      <c r="AB736" s="23" t="s">
        <v>3098</v>
      </c>
      <c r="AC736" s="25">
        <v>17.290410958904111</v>
      </c>
      <c r="AD736" s="32">
        <v>41999000000</v>
      </c>
      <c r="AE736" s="33">
        <f>VLOOKUP(J736,Library!A:B,2,0)</f>
        <v>1</v>
      </c>
      <c r="AF736" s="33">
        <f>VLOOKUP(J736,Library!A:G,7,0)</f>
        <v>3</v>
      </c>
      <c r="AG736" s="28" t="str">
        <f>VLOOKUP(V736,Library!W:X,2,0)</f>
        <v>N/A</v>
      </c>
      <c r="AH736" s="28">
        <f>VLOOKUP(W736,Library!Y:Z,2,0)</f>
        <v>2</v>
      </c>
      <c r="AI736" s="28">
        <f>VLOOKUP(X736,Library!AA:AB,2,0)</f>
        <v>2</v>
      </c>
      <c r="AJ736" s="33">
        <f>IF(MAX(AG736,AH736,AI736)=0,VLOOKUP(I736,Library!$J:$P,7,0),MAX(AG736,AH736,AI736))</f>
        <v>2</v>
      </c>
      <c r="AK736" s="33">
        <f t="shared" si="51"/>
        <v>5</v>
      </c>
      <c r="AL736" s="33">
        <f>VLOOKUP(AA736,Library!T:U,2,0)</f>
        <v>1</v>
      </c>
      <c r="AM736" s="34">
        <f t="shared" si="52"/>
        <v>2.15</v>
      </c>
      <c r="AN736" s="33">
        <f t="shared" si="53"/>
        <v>3</v>
      </c>
      <c r="AO736" s="28" t="s">
        <v>4349</v>
      </c>
      <c r="AP736" s="25" t="s">
        <v>128</v>
      </c>
      <c r="AQ736" s="28" t="s">
        <v>3514</v>
      </c>
      <c r="AR736" s="28" t="s">
        <v>3515</v>
      </c>
      <c r="AS736" s="28" t="s">
        <v>2155</v>
      </c>
      <c r="AT736" s="23" t="s">
        <v>113</v>
      </c>
      <c r="AU736" s="23" t="s">
        <v>3516</v>
      </c>
      <c r="AV736" s="25" t="s">
        <v>113</v>
      </c>
      <c r="AW736" s="25" t="s">
        <v>128</v>
      </c>
      <c r="AX736" s="25" t="s">
        <v>128</v>
      </c>
      <c r="AY736" s="25" t="s">
        <v>3599</v>
      </c>
      <c r="AZ736" s="25" t="s">
        <v>113</v>
      </c>
      <c r="BA736" s="25" t="s">
        <v>128</v>
      </c>
      <c r="BB736" s="25" t="s">
        <v>128</v>
      </c>
      <c r="BC736" s="25" t="s">
        <v>128</v>
      </c>
      <c r="BD736" s="25" t="s">
        <v>128</v>
      </c>
      <c r="BE736" s="25" t="s">
        <v>128</v>
      </c>
      <c r="BF736" s="25" t="s">
        <v>128</v>
      </c>
      <c r="BG736" s="25" t="s">
        <v>128</v>
      </c>
      <c r="BH736" s="25" t="s">
        <v>3599</v>
      </c>
      <c r="BI736" s="23" t="s">
        <v>128</v>
      </c>
      <c r="BJ736" t="s">
        <v>1345</v>
      </c>
      <c r="BK736" s="23" t="s">
        <v>4305</v>
      </c>
    </row>
    <row r="737" spans="1:63" ht="15">
      <c r="A737" s="28">
        <v>1144</v>
      </c>
      <c r="B737" s="23" t="s">
        <v>4270</v>
      </c>
      <c r="C737" s="28" t="s">
        <v>4281</v>
      </c>
      <c r="D737" s="27" t="s">
        <v>1165</v>
      </c>
      <c r="E737" s="42">
        <v>3</v>
      </c>
      <c r="F737" s="25" t="s">
        <v>128</v>
      </c>
      <c r="G737" s="25" t="s">
        <v>128</v>
      </c>
      <c r="H737" s="23" t="s">
        <v>128</v>
      </c>
      <c r="I737" s="29" t="s">
        <v>2572</v>
      </c>
      <c r="J737" s="43" t="s">
        <v>4252</v>
      </c>
      <c r="K737" s="23" t="s">
        <v>4246</v>
      </c>
      <c r="L737" s="29">
        <v>98.3125</v>
      </c>
      <c r="M737" s="29">
        <v>98.390625</v>
      </c>
      <c r="N737" s="29">
        <v>4.7572327999999997</v>
      </c>
      <c r="O737" s="30">
        <v>4.625</v>
      </c>
      <c r="P737" s="27" t="s">
        <v>106</v>
      </c>
      <c r="Q737" s="31">
        <v>2</v>
      </c>
      <c r="R737" s="25" t="s">
        <v>4408</v>
      </c>
      <c r="S737" s="25" t="s">
        <v>128</v>
      </c>
      <c r="T737" s="25" t="s">
        <v>4374</v>
      </c>
      <c r="U737" s="25" t="s">
        <v>128</v>
      </c>
      <c r="V737" s="23" t="s">
        <v>8</v>
      </c>
      <c r="W737" s="23" t="s">
        <v>1198</v>
      </c>
      <c r="X737" s="23" t="s">
        <v>1378</v>
      </c>
      <c r="Y737" s="23" t="s">
        <v>1315</v>
      </c>
      <c r="Z737" s="23" t="s">
        <v>113</v>
      </c>
      <c r="AA737" s="23" t="s">
        <v>107</v>
      </c>
      <c r="AB737" s="23" t="s">
        <v>3927</v>
      </c>
      <c r="AC737" s="25">
        <v>18.293150684931508</v>
      </c>
      <c r="AD737" s="32">
        <v>44115000000</v>
      </c>
      <c r="AE737" s="33">
        <f>VLOOKUP(J737,Library!A:B,2,0)</f>
        <v>1</v>
      </c>
      <c r="AF737" s="33">
        <f>VLOOKUP(J737,Library!A:G,7,0)</f>
        <v>3</v>
      </c>
      <c r="AG737" s="28" t="str">
        <f>VLOOKUP(V737,Library!W:X,2,0)</f>
        <v>N/A</v>
      </c>
      <c r="AH737" s="28">
        <f>VLOOKUP(W737,Library!Y:Z,2,0)</f>
        <v>2</v>
      </c>
      <c r="AI737" s="28">
        <f>VLOOKUP(X737,Library!AA:AB,2,0)</f>
        <v>2</v>
      </c>
      <c r="AJ737" s="33">
        <f>IF(MAX(AG737,AH737,AI737)=0,VLOOKUP(I737,Library!$J:$P,7,0),MAX(AG737,AH737,AI737))</f>
        <v>2</v>
      </c>
      <c r="AK737" s="33">
        <f t="shared" si="51"/>
        <v>5</v>
      </c>
      <c r="AL737" s="33">
        <f>VLOOKUP(AA737,Library!T:U,2,0)</f>
        <v>1</v>
      </c>
      <c r="AM737" s="34">
        <f t="shared" si="52"/>
        <v>2.15</v>
      </c>
      <c r="AN737" s="33">
        <f t="shared" si="53"/>
        <v>3</v>
      </c>
      <c r="AO737" s="28" t="s">
        <v>578</v>
      </c>
      <c r="AP737" s="25" t="s">
        <v>128</v>
      </c>
      <c r="AQ737" s="28" t="s">
        <v>3514</v>
      </c>
      <c r="AR737" s="28" t="s">
        <v>3515</v>
      </c>
      <c r="AS737" s="28" t="s">
        <v>2155</v>
      </c>
      <c r="AT737" s="23" t="s">
        <v>113</v>
      </c>
      <c r="AU737" s="23" t="s">
        <v>3516</v>
      </c>
      <c r="AV737" s="25" t="s">
        <v>113</v>
      </c>
      <c r="AW737" s="25" t="s">
        <v>128</v>
      </c>
      <c r="AX737" s="25" t="s">
        <v>128</v>
      </c>
      <c r="AY737" s="25" t="s">
        <v>3599</v>
      </c>
      <c r="AZ737" s="25" t="s">
        <v>113</v>
      </c>
      <c r="BA737" s="25" t="s">
        <v>128</v>
      </c>
      <c r="BB737" s="25" t="s">
        <v>128</v>
      </c>
      <c r="BC737" s="25" t="s">
        <v>128</v>
      </c>
      <c r="BD737" s="25" t="s">
        <v>128</v>
      </c>
      <c r="BE737" s="25" t="s">
        <v>128</v>
      </c>
      <c r="BF737" s="25" t="s">
        <v>128</v>
      </c>
      <c r="BG737" s="25" t="s">
        <v>128</v>
      </c>
      <c r="BH737" s="25" t="s">
        <v>3599</v>
      </c>
      <c r="BI737" s="23" t="s">
        <v>128</v>
      </c>
      <c r="BJ737" t="s">
        <v>1345</v>
      </c>
      <c r="BK737" s="23" t="s">
        <v>4270</v>
      </c>
    </row>
  </sheetData>
  <sheetProtection algorithmName="SHA-512" hashValue="cBTgpSWEeFSz15QX6PQ2mjdOCLP8Q04/NTIBaNscomURJOxlYQQFLLswmshsO6OYfH3mN2tLw7pTFhLoOx5lPg==" saltValue="OzzMrxC2eOxYxqWtHXanvg==" spinCount="100000" sheet="1" objects="1" scenarios="1" sort="0" autoFilter="0"/>
  <autoFilter ref="A4:BL737" xr:uid="{DECFF59F-59EF-4F92-9CD9-F8899A36D31B}">
    <sortState xmlns:xlrd2="http://schemas.microsoft.com/office/spreadsheetml/2017/richdata2" ref="A5:BL712">
      <sortCondition ref="A4"/>
    </sortState>
  </autoFilter>
  <dataConsolidate/>
  <phoneticPr fontId="25" type="noConversion"/>
  <conditionalFormatting sqref="B1:B1048576">
    <cfRule type="duplicateValues" dxfId="21" priority="2226"/>
    <cfRule type="duplicateValues" dxfId="20" priority="2227"/>
  </conditionalFormatting>
  <conditionalFormatting sqref="BL11:BL691">
    <cfRule type="duplicateValues" dxfId="2" priority="2613"/>
  </conditionalFormatting>
  <conditionalFormatting sqref="BK5:BK737">
    <cfRule type="duplicateValues" dxfId="1" priority="2615"/>
    <cfRule type="duplicateValues" dxfId="0" priority="2616"/>
  </conditionalFormatting>
  <hyperlinks>
    <hyperlink ref="Q1" location="Disclaimer免责声明!A1" display="Disclaimer免责声明" xr:uid="{9DA2BF7B-A828-4553-8034-C2335434DD65}"/>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0042C-8777-4D1B-902A-52C3BB19D234}">
  <dimension ref="A2:W1052"/>
  <sheetViews>
    <sheetView workbookViewId="0">
      <selection activeCell="V1" sqref="V1"/>
    </sheetView>
  </sheetViews>
  <sheetFormatPr defaultColWidth="9.140625" defaultRowHeight="14.25"/>
  <cols>
    <col min="1" max="16384" width="9.140625" style="46"/>
  </cols>
  <sheetData>
    <row r="2" spans="1:23" ht="15.75" customHeight="1">
      <c r="A2" s="47" t="s">
        <v>1176</v>
      </c>
      <c r="B2" s="48"/>
      <c r="C2" s="48"/>
      <c r="D2" s="48"/>
      <c r="E2" s="48"/>
      <c r="F2" s="48"/>
      <c r="G2" s="48"/>
      <c r="H2" s="48"/>
      <c r="I2" s="48"/>
      <c r="J2" s="48"/>
      <c r="K2" s="48"/>
      <c r="L2" s="48"/>
      <c r="M2" s="48"/>
      <c r="N2" s="48"/>
      <c r="O2" s="48"/>
      <c r="P2" s="48"/>
      <c r="Q2" s="48"/>
      <c r="R2" s="48"/>
      <c r="S2" s="48"/>
      <c r="T2" s="48"/>
      <c r="U2" s="48"/>
      <c r="V2" s="48"/>
      <c r="W2" s="48"/>
    </row>
    <row r="3" spans="1:23" ht="237" customHeight="1">
      <c r="A3" s="75" t="s">
        <v>1915</v>
      </c>
      <c r="B3" s="76"/>
      <c r="C3" s="76"/>
      <c r="D3" s="76"/>
      <c r="E3" s="76"/>
      <c r="F3" s="76"/>
      <c r="G3" s="76"/>
      <c r="H3" s="76"/>
      <c r="I3" s="76"/>
      <c r="J3" s="76"/>
      <c r="K3" s="76"/>
      <c r="L3" s="76"/>
      <c r="M3" s="76"/>
      <c r="N3" s="76"/>
      <c r="O3" s="76"/>
      <c r="P3" s="76"/>
      <c r="Q3" s="76"/>
      <c r="R3" s="76"/>
      <c r="S3" s="76"/>
      <c r="T3" s="76"/>
      <c r="U3" s="76"/>
      <c r="V3" s="50"/>
      <c r="W3" s="49"/>
    </row>
    <row r="4" spans="1:23" ht="328.5" customHeight="1">
      <c r="A4" s="75" t="s">
        <v>1916</v>
      </c>
      <c r="B4" s="75"/>
      <c r="C4" s="75"/>
      <c r="D4" s="75"/>
      <c r="E4" s="75"/>
      <c r="F4" s="75"/>
      <c r="G4" s="75"/>
      <c r="H4" s="75"/>
      <c r="I4" s="75"/>
      <c r="J4" s="75"/>
      <c r="K4" s="75"/>
      <c r="L4" s="75"/>
      <c r="M4" s="75"/>
      <c r="N4" s="75"/>
      <c r="O4" s="75"/>
      <c r="P4" s="75"/>
      <c r="Q4" s="75"/>
      <c r="R4" s="75"/>
      <c r="S4" s="75"/>
      <c r="T4" s="75"/>
      <c r="U4" s="75"/>
      <c r="V4" s="50"/>
      <c r="W4" s="49"/>
    </row>
    <row r="6" spans="1:23" ht="18">
      <c r="A6" s="47" t="s">
        <v>1177</v>
      </c>
    </row>
    <row r="7" spans="1:23" ht="84.75" customHeight="1">
      <c r="A7" s="76" t="s">
        <v>1178</v>
      </c>
      <c r="B7" s="76"/>
      <c r="C7" s="76"/>
      <c r="D7" s="76"/>
      <c r="E7" s="76"/>
      <c r="F7" s="76"/>
      <c r="G7" s="76"/>
      <c r="H7" s="76"/>
      <c r="I7" s="76"/>
      <c r="J7" s="76"/>
      <c r="K7" s="76"/>
      <c r="L7" s="76"/>
      <c r="M7" s="76"/>
      <c r="N7" s="76"/>
      <c r="O7" s="76"/>
      <c r="P7" s="76"/>
      <c r="Q7" s="76"/>
      <c r="R7" s="76"/>
      <c r="S7" s="76"/>
      <c r="T7" s="76"/>
      <c r="U7" s="76"/>
    </row>
    <row r="826" spans="9:9">
      <c r="I826" s="46" t="e">
        <v>#N/A</v>
      </c>
    </row>
    <row r="827" spans="9:9">
      <c r="I827" s="46" t="e">
        <v>#N/A</v>
      </c>
    </row>
    <row r="828" spans="9:9">
      <c r="I828" s="46" t="e">
        <v>#N/A</v>
      </c>
    </row>
    <row r="829" spans="9:9">
      <c r="I829" s="46" t="e">
        <v>#N/A</v>
      </c>
    </row>
    <row r="830" spans="9:9">
      <c r="I830" s="46" t="e">
        <v>#N/A</v>
      </c>
    </row>
    <row r="831" spans="9:9">
      <c r="I831" s="46" t="e">
        <v>#N/A</v>
      </c>
    </row>
    <row r="832" spans="9:9">
      <c r="I832" s="46" t="e">
        <v>#N/A</v>
      </c>
    </row>
    <row r="833" spans="9:9">
      <c r="I833" s="46" t="e">
        <v>#N/A</v>
      </c>
    </row>
    <row r="834" spans="9:9">
      <c r="I834" s="46" t="e">
        <v>#N/A</v>
      </c>
    </row>
    <row r="835" spans="9:9">
      <c r="I835" s="46" t="e">
        <v>#N/A</v>
      </c>
    </row>
    <row r="836" spans="9:9">
      <c r="I836" s="46" t="e">
        <v>#N/A</v>
      </c>
    </row>
    <row r="837" spans="9:9">
      <c r="I837" s="46" t="e">
        <v>#N/A</v>
      </c>
    </row>
    <row r="838" spans="9:9">
      <c r="I838" s="46" t="e">
        <v>#N/A</v>
      </c>
    </row>
    <row r="839" spans="9:9">
      <c r="I839" s="46" t="e">
        <v>#N/A</v>
      </c>
    </row>
    <row r="840" spans="9:9">
      <c r="I840" s="46" t="e">
        <v>#N/A</v>
      </c>
    </row>
    <row r="841" spans="9:9">
      <c r="I841" s="46" t="e">
        <v>#N/A</v>
      </c>
    </row>
    <row r="842" spans="9:9">
      <c r="I842" s="46" t="e">
        <v>#N/A</v>
      </c>
    </row>
    <row r="843" spans="9:9">
      <c r="I843" s="46" t="e">
        <v>#N/A</v>
      </c>
    </row>
    <row r="844" spans="9:9">
      <c r="I844" s="46" t="e">
        <v>#N/A</v>
      </c>
    </row>
    <row r="845" spans="9:9">
      <c r="I845" s="46" t="e">
        <v>#N/A</v>
      </c>
    </row>
    <row r="846" spans="9:9">
      <c r="I846" s="46" t="e">
        <v>#N/A</v>
      </c>
    </row>
    <row r="847" spans="9:9">
      <c r="I847" s="46" t="e">
        <v>#N/A</v>
      </c>
    </row>
    <row r="848" spans="9:9">
      <c r="I848" s="46" t="e">
        <v>#N/A</v>
      </c>
    </row>
    <row r="849" spans="9:9">
      <c r="I849" s="46" t="e">
        <v>#N/A</v>
      </c>
    </row>
    <row r="850" spans="9:9">
      <c r="I850" s="46" t="e">
        <v>#N/A</v>
      </c>
    </row>
    <row r="851" spans="9:9">
      <c r="I851" s="46" t="e">
        <v>#N/A</v>
      </c>
    </row>
    <row r="852" spans="9:9">
      <c r="I852" s="46" t="e">
        <v>#N/A</v>
      </c>
    </row>
    <row r="853" spans="9:9">
      <c r="I853" s="46" t="e">
        <v>#N/A</v>
      </c>
    </row>
    <row r="854" spans="9:9">
      <c r="I854" s="46" t="e">
        <v>#N/A</v>
      </c>
    </row>
    <row r="855" spans="9:9">
      <c r="I855" s="46" t="e">
        <v>#N/A</v>
      </c>
    </row>
    <row r="856" spans="9:9">
      <c r="I856" s="46" t="e">
        <v>#N/A</v>
      </c>
    </row>
    <row r="857" spans="9:9">
      <c r="I857" s="46" t="e">
        <v>#N/A</v>
      </c>
    </row>
    <row r="858" spans="9:9">
      <c r="I858" s="46" t="e">
        <v>#N/A</v>
      </c>
    </row>
    <row r="859" spans="9:9">
      <c r="I859" s="46" t="e">
        <v>#N/A</v>
      </c>
    </row>
    <row r="860" spans="9:9">
      <c r="I860" s="46" t="e">
        <v>#N/A</v>
      </c>
    </row>
    <row r="861" spans="9:9">
      <c r="I861" s="46" t="e">
        <v>#N/A</v>
      </c>
    </row>
    <row r="862" spans="9:9">
      <c r="I862" s="46" t="e">
        <v>#N/A</v>
      </c>
    </row>
    <row r="863" spans="9:9">
      <c r="I863" s="46" t="e">
        <v>#N/A</v>
      </c>
    </row>
    <row r="864" spans="9:9">
      <c r="I864" s="46" t="e">
        <v>#N/A</v>
      </c>
    </row>
    <row r="865" spans="9:9">
      <c r="I865" s="46" t="e">
        <v>#N/A</v>
      </c>
    </row>
    <row r="866" spans="9:9">
      <c r="I866" s="46" t="e">
        <v>#N/A</v>
      </c>
    </row>
    <row r="867" spans="9:9">
      <c r="I867" s="46" t="e">
        <v>#N/A</v>
      </c>
    </row>
    <row r="868" spans="9:9">
      <c r="I868" s="46" t="e">
        <v>#N/A</v>
      </c>
    </row>
    <row r="869" spans="9:9">
      <c r="I869" s="46" t="e">
        <v>#N/A</v>
      </c>
    </row>
    <row r="870" spans="9:9">
      <c r="I870" s="46" t="e">
        <v>#N/A</v>
      </c>
    </row>
    <row r="871" spans="9:9">
      <c r="I871" s="46" t="e">
        <v>#N/A</v>
      </c>
    </row>
    <row r="872" spans="9:9">
      <c r="I872" s="46" t="e">
        <v>#N/A</v>
      </c>
    </row>
    <row r="873" spans="9:9">
      <c r="I873" s="46" t="e">
        <v>#N/A</v>
      </c>
    </row>
    <row r="874" spans="9:9">
      <c r="I874" s="46" t="e">
        <v>#N/A</v>
      </c>
    </row>
    <row r="875" spans="9:9">
      <c r="I875" s="46" t="e">
        <v>#N/A</v>
      </c>
    </row>
    <row r="876" spans="9:9">
      <c r="I876" s="46" t="e">
        <v>#N/A</v>
      </c>
    </row>
    <row r="877" spans="9:9">
      <c r="I877" s="46" t="e">
        <v>#N/A</v>
      </c>
    </row>
    <row r="878" spans="9:9">
      <c r="I878" s="46" t="e">
        <v>#N/A</v>
      </c>
    </row>
    <row r="879" spans="9:9">
      <c r="I879" s="46" t="e">
        <v>#N/A</v>
      </c>
    </row>
    <row r="880" spans="9:9">
      <c r="I880" s="46" t="e">
        <v>#N/A</v>
      </c>
    </row>
    <row r="881" spans="9:9">
      <c r="I881" s="46" t="e">
        <v>#N/A</v>
      </c>
    </row>
    <row r="882" spans="9:9">
      <c r="I882" s="46" t="e">
        <v>#N/A</v>
      </c>
    </row>
    <row r="883" spans="9:9">
      <c r="I883" s="46" t="e">
        <v>#N/A</v>
      </c>
    </row>
    <row r="884" spans="9:9">
      <c r="I884" s="46" t="e">
        <v>#N/A</v>
      </c>
    </row>
    <row r="885" spans="9:9">
      <c r="I885" s="46" t="e">
        <v>#N/A</v>
      </c>
    </row>
    <row r="886" spans="9:9">
      <c r="I886" s="46" t="e">
        <v>#N/A</v>
      </c>
    </row>
    <row r="887" spans="9:9">
      <c r="I887" s="46" t="e">
        <v>#N/A</v>
      </c>
    </row>
    <row r="888" spans="9:9">
      <c r="I888" s="46" t="e">
        <v>#N/A</v>
      </c>
    </row>
    <row r="889" spans="9:9">
      <c r="I889" s="46" t="e">
        <v>#N/A</v>
      </c>
    </row>
    <row r="890" spans="9:9">
      <c r="I890" s="46" t="e">
        <v>#N/A</v>
      </c>
    </row>
    <row r="891" spans="9:9">
      <c r="I891" s="46" t="e">
        <v>#N/A</v>
      </c>
    </row>
    <row r="892" spans="9:9">
      <c r="I892" s="46" t="e">
        <v>#N/A</v>
      </c>
    </row>
    <row r="893" spans="9:9">
      <c r="I893" s="46" t="e">
        <v>#N/A</v>
      </c>
    </row>
    <row r="894" spans="9:9">
      <c r="I894" s="46" t="e">
        <v>#N/A</v>
      </c>
    </row>
    <row r="895" spans="9:9">
      <c r="I895" s="46" t="e">
        <v>#N/A</v>
      </c>
    </row>
    <row r="896" spans="9:9">
      <c r="I896" s="46" t="e">
        <v>#N/A</v>
      </c>
    </row>
    <row r="897" spans="9:9">
      <c r="I897" s="46" t="e">
        <v>#N/A</v>
      </c>
    </row>
    <row r="898" spans="9:9">
      <c r="I898" s="46" t="e">
        <v>#N/A</v>
      </c>
    </row>
    <row r="899" spans="9:9">
      <c r="I899" s="46" t="e">
        <v>#N/A</v>
      </c>
    </row>
    <row r="900" spans="9:9">
      <c r="I900" s="46" t="e">
        <v>#N/A</v>
      </c>
    </row>
    <row r="901" spans="9:9">
      <c r="I901" s="46" t="e">
        <v>#N/A</v>
      </c>
    </row>
    <row r="902" spans="9:9">
      <c r="I902" s="46" t="e">
        <v>#N/A</v>
      </c>
    </row>
    <row r="903" spans="9:9">
      <c r="I903" s="46" t="e">
        <v>#N/A</v>
      </c>
    </row>
    <row r="904" spans="9:9">
      <c r="I904" s="46" t="e">
        <v>#N/A</v>
      </c>
    </row>
    <row r="905" spans="9:9">
      <c r="I905" s="46" t="e">
        <v>#N/A</v>
      </c>
    </row>
    <row r="906" spans="9:9">
      <c r="I906" s="46" t="e">
        <v>#N/A</v>
      </c>
    </row>
    <row r="907" spans="9:9">
      <c r="I907" s="46" t="e">
        <v>#N/A</v>
      </c>
    </row>
    <row r="908" spans="9:9">
      <c r="I908" s="46" t="e">
        <v>#N/A</v>
      </c>
    </row>
    <row r="909" spans="9:9">
      <c r="I909" s="46" t="e">
        <v>#N/A</v>
      </c>
    </row>
    <row r="910" spans="9:9">
      <c r="I910" s="46" t="e">
        <v>#N/A</v>
      </c>
    </row>
    <row r="911" spans="9:9">
      <c r="I911" s="46" t="e">
        <v>#N/A</v>
      </c>
    </row>
    <row r="912" spans="9:9">
      <c r="I912" s="46" t="e">
        <v>#N/A</v>
      </c>
    </row>
    <row r="913" spans="9:9">
      <c r="I913" s="46" t="e">
        <v>#N/A</v>
      </c>
    </row>
    <row r="914" spans="9:9">
      <c r="I914" s="46" t="e">
        <v>#N/A</v>
      </c>
    </row>
    <row r="915" spans="9:9">
      <c r="I915" s="46" t="e">
        <v>#N/A</v>
      </c>
    </row>
    <row r="916" spans="9:9">
      <c r="I916" s="46" t="e">
        <v>#N/A</v>
      </c>
    </row>
    <row r="917" spans="9:9">
      <c r="I917" s="46" t="e">
        <v>#N/A</v>
      </c>
    </row>
    <row r="918" spans="9:9">
      <c r="I918" s="46" t="e">
        <v>#N/A</v>
      </c>
    </row>
    <row r="919" spans="9:9">
      <c r="I919" s="46" t="e">
        <v>#N/A</v>
      </c>
    </row>
    <row r="920" spans="9:9">
      <c r="I920" s="46" t="e">
        <v>#N/A</v>
      </c>
    </row>
    <row r="921" spans="9:9">
      <c r="I921" s="46" t="e">
        <v>#N/A</v>
      </c>
    </row>
    <row r="922" spans="9:9">
      <c r="I922" s="46" t="e">
        <v>#N/A</v>
      </c>
    </row>
    <row r="923" spans="9:9">
      <c r="I923" s="46" t="e">
        <v>#N/A</v>
      </c>
    </row>
    <row r="924" spans="9:9">
      <c r="I924" s="46" t="e">
        <v>#N/A</v>
      </c>
    </row>
    <row r="925" spans="9:9">
      <c r="I925" s="46" t="e">
        <v>#N/A</v>
      </c>
    </row>
    <row r="926" spans="9:9">
      <c r="I926" s="46" t="e">
        <v>#N/A</v>
      </c>
    </row>
    <row r="927" spans="9:9">
      <c r="I927" s="46" t="e">
        <v>#N/A</v>
      </c>
    </row>
    <row r="928" spans="9:9">
      <c r="I928" s="46" t="e">
        <v>#N/A</v>
      </c>
    </row>
    <row r="929" spans="9:9">
      <c r="I929" s="46" t="e">
        <v>#N/A</v>
      </c>
    </row>
    <row r="930" spans="9:9">
      <c r="I930" s="46" t="e">
        <v>#N/A</v>
      </c>
    </row>
    <row r="931" spans="9:9">
      <c r="I931" s="46" t="e">
        <v>#N/A</v>
      </c>
    </row>
    <row r="932" spans="9:9">
      <c r="I932" s="46" t="e">
        <v>#N/A</v>
      </c>
    </row>
    <row r="933" spans="9:9">
      <c r="I933" s="46" t="e">
        <v>#N/A</v>
      </c>
    </row>
    <row r="934" spans="9:9">
      <c r="I934" s="46" t="e">
        <v>#N/A</v>
      </c>
    </row>
    <row r="935" spans="9:9">
      <c r="I935" s="46" t="e">
        <v>#N/A</v>
      </c>
    </row>
    <row r="936" spans="9:9">
      <c r="I936" s="46" t="e">
        <v>#N/A</v>
      </c>
    </row>
    <row r="937" spans="9:9">
      <c r="I937" s="46" t="e">
        <v>#N/A</v>
      </c>
    </row>
    <row r="938" spans="9:9">
      <c r="I938" s="46" t="e">
        <v>#N/A</v>
      </c>
    </row>
    <row r="939" spans="9:9">
      <c r="I939" s="46" t="e">
        <v>#N/A</v>
      </c>
    </row>
    <row r="940" spans="9:9">
      <c r="I940" s="46" t="e">
        <v>#N/A</v>
      </c>
    </row>
    <row r="941" spans="9:9">
      <c r="I941" s="46" t="e">
        <v>#N/A</v>
      </c>
    </row>
    <row r="942" spans="9:9">
      <c r="I942" s="46" t="e">
        <v>#N/A</v>
      </c>
    </row>
    <row r="943" spans="9:9">
      <c r="I943" s="46" t="e">
        <v>#N/A</v>
      </c>
    </row>
    <row r="944" spans="9:9">
      <c r="I944" s="46" t="e">
        <v>#N/A</v>
      </c>
    </row>
    <row r="945" spans="9:9">
      <c r="I945" s="46" t="e">
        <v>#N/A</v>
      </c>
    </row>
    <row r="946" spans="9:9">
      <c r="I946" s="46" t="e">
        <v>#N/A</v>
      </c>
    </row>
    <row r="947" spans="9:9">
      <c r="I947" s="46" t="e">
        <v>#N/A</v>
      </c>
    </row>
    <row r="948" spans="9:9">
      <c r="I948" s="46" t="e">
        <v>#N/A</v>
      </c>
    </row>
    <row r="949" spans="9:9">
      <c r="I949" s="46" t="e">
        <v>#N/A</v>
      </c>
    </row>
    <row r="950" spans="9:9">
      <c r="I950" s="46" t="e">
        <v>#N/A</v>
      </c>
    </row>
    <row r="951" spans="9:9">
      <c r="I951" s="46" t="e">
        <v>#N/A</v>
      </c>
    </row>
    <row r="952" spans="9:9">
      <c r="I952" s="46" t="e">
        <v>#N/A</v>
      </c>
    </row>
    <row r="953" spans="9:9">
      <c r="I953" s="46" t="e">
        <v>#N/A</v>
      </c>
    </row>
    <row r="954" spans="9:9">
      <c r="I954" s="46" t="e">
        <v>#N/A</v>
      </c>
    </row>
    <row r="955" spans="9:9">
      <c r="I955" s="46" t="e">
        <v>#N/A</v>
      </c>
    </row>
    <row r="956" spans="9:9">
      <c r="I956" s="46" t="e">
        <v>#N/A</v>
      </c>
    </row>
    <row r="957" spans="9:9">
      <c r="I957" s="46" t="e">
        <v>#N/A</v>
      </c>
    </row>
    <row r="958" spans="9:9">
      <c r="I958" s="46" t="e">
        <v>#N/A</v>
      </c>
    </row>
    <row r="959" spans="9:9">
      <c r="I959" s="46" t="e">
        <v>#N/A</v>
      </c>
    </row>
    <row r="960" spans="9:9">
      <c r="I960" s="46" t="e">
        <v>#N/A</v>
      </c>
    </row>
    <row r="961" spans="9:9">
      <c r="I961" s="46" t="e">
        <v>#N/A</v>
      </c>
    </row>
    <row r="962" spans="9:9">
      <c r="I962" s="46" t="e">
        <v>#N/A</v>
      </c>
    </row>
    <row r="963" spans="9:9">
      <c r="I963" s="46" t="e">
        <v>#N/A</v>
      </c>
    </row>
    <row r="964" spans="9:9">
      <c r="I964" s="46" t="e">
        <v>#N/A</v>
      </c>
    </row>
    <row r="965" spans="9:9">
      <c r="I965" s="46" t="e">
        <v>#N/A</v>
      </c>
    </row>
    <row r="966" spans="9:9">
      <c r="I966" s="46" t="e">
        <v>#N/A</v>
      </c>
    </row>
    <row r="967" spans="9:9">
      <c r="I967" s="46" t="e">
        <v>#N/A</v>
      </c>
    </row>
    <row r="968" spans="9:9">
      <c r="I968" s="46" t="e">
        <v>#N/A</v>
      </c>
    </row>
    <row r="969" spans="9:9">
      <c r="I969" s="46" t="e">
        <v>#N/A</v>
      </c>
    </row>
    <row r="970" spans="9:9">
      <c r="I970" s="46" t="e">
        <v>#N/A</v>
      </c>
    </row>
    <row r="971" spans="9:9">
      <c r="I971" s="46" t="e">
        <v>#N/A</v>
      </c>
    </row>
    <row r="972" spans="9:9">
      <c r="I972" s="46" t="e">
        <v>#N/A</v>
      </c>
    </row>
    <row r="973" spans="9:9">
      <c r="I973" s="46" t="e">
        <v>#N/A</v>
      </c>
    </row>
    <row r="974" spans="9:9">
      <c r="I974" s="46" t="e">
        <v>#N/A</v>
      </c>
    </row>
    <row r="975" spans="9:9">
      <c r="I975" s="46" t="e">
        <v>#N/A</v>
      </c>
    </row>
    <row r="976" spans="9:9">
      <c r="I976" s="46" t="e">
        <v>#N/A</v>
      </c>
    </row>
    <row r="977" spans="9:9">
      <c r="I977" s="46" t="e">
        <v>#N/A</v>
      </c>
    </row>
    <row r="978" spans="9:9">
      <c r="I978" s="46" t="e">
        <v>#N/A</v>
      </c>
    </row>
    <row r="979" spans="9:9">
      <c r="I979" s="46" t="e">
        <v>#N/A</v>
      </c>
    </row>
    <row r="980" spans="9:9">
      <c r="I980" s="46" t="e">
        <v>#N/A</v>
      </c>
    </row>
    <row r="981" spans="9:9">
      <c r="I981" s="46" t="e">
        <v>#N/A</v>
      </c>
    </row>
    <row r="982" spans="9:9">
      <c r="I982" s="46" t="e">
        <v>#N/A</v>
      </c>
    </row>
    <row r="983" spans="9:9">
      <c r="I983" s="46" t="e">
        <v>#N/A</v>
      </c>
    </row>
    <row r="984" spans="9:9">
      <c r="I984" s="46" t="e">
        <v>#N/A</v>
      </c>
    </row>
    <row r="985" spans="9:9">
      <c r="I985" s="46" t="e">
        <v>#N/A</v>
      </c>
    </row>
    <row r="986" spans="9:9">
      <c r="I986" s="46" t="e">
        <v>#N/A</v>
      </c>
    </row>
    <row r="987" spans="9:9">
      <c r="I987" s="46" t="e">
        <v>#N/A</v>
      </c>
    </row>
    <row r="988" spans="9:9">
      <c r="I988" s="46" t="e">
        <v>#N/A</v>
      </c>
    </row>
    <row r="989" spans="9:9">
      <c r="I989" s="46" t="e">
        <v>#N/A</v>
      </c>
    </row>
    <row r="990" spans="9:9">
      <c r="I990" s="46" t="e">
        <v>#N/A</v>
      </c>
    </row>
    <row r="991" spans="9:9">
      <c r="I991" s="46" t="e">
        <v>#N/A</v>
      </c>
    </row>
    <row r="992" spans="9:9">
      <c r="I992" s="46" t="e">
        <v>#N/A</v>
      </c>
    </row>
    <row r="993" spans="9:9">
      <c r="I993" s="46" t="e">
        <v>#N/A</v>
      </c>
    </row>
    <row r="994" spans="9:9">
      <c r="I994" s="46" t="e">
        <v>#N/A</v>
      </c>
    </row>
    <row r="995" spans="9:9">
      <c r="I995" s="46" t="e">
        <v>#N/A</v>
      </c>
    </row>
    <row r="996" spans="9:9">
      <c r="I996" s="46" t="e">
        <v>#N/A</v>
      </c>
    </row>
    <row r="997" spans="9:9">
      <c r="I997" s="46" t="e">
        <v>#N/A</v>
      </c>
    </row>
    <row r="998" spans="9:9">
      <c r="I998" s="46" t="e">
        <v>#N/A</v>
      </c>
    </row>
    <row r="999" spans="9:9">
      <c r="I999" s="46" t="e">
        <v>#N/A</v>
      </c>
    </row>
    <row r="1000" spans="9:9">
      <c r="I1000" s="46" t="e">
        <v>#N/A</v>
      </c>
    </row>
    <row r="1001" spans="9:9">
      <c r="I1001" s="46" t="e">
        <v>#N/A</v>
      </c>
    </row>
    <row r="1002" spans="9:9">
      <c r="I1002" s="46" t="e">
        <v>#N/A</v>
      </c>
    </row>
    <row r="1003" spans="9:9">
      <c r="I1003" s="46" t="e">
        <v>#N/A</v>
      </c>
    </row>
    <row r="1004" spans="9:9">
      <c r="I1004" s="46" t="e">
        <v>#N/A</v>
      </c>
    </row>
    <row r="1005" spans="9:9">
      <c r="I1005" s="46" t="e">
        <v>#N/A</v>
      </c>
    </row>
    <row r="1006" spans="9:9">
      <c r="I1006" s="46" t="e">
        <v>#N/A</v>
      </c>
    </row>
    <row r="1007" spans="9:9">
      <c r="I1007" s="46" t="e">
        <v>#N/A</v>
      </c>
    </row>
    <row r="1008" spans="9:9">
      <c r="I1008" s="46" t="e">
        <v>#N/A</v>
      </c>
    </row>
    <row r="1009" spans="9:9">
      <c r="I1009" s="46" t="e">
        <v>#N/A</v>
      </c>
    </row>
    <row r="1010" spans="9:9">
      <c r="I1010" s="46" t="e">
        <v>#N/A</v>
      </c>
    </row>
    <row r="1011" spans="9:9">
      <c r="I1011" s="46" t="e">
        <v>#N/A</v>
      </c>
    </row>
    <row r="1012" spans="9:9">
      <c r="I1012" s="46" t="e">
        <v>#N/A</v>
      </c>
    </row>
    <row r="1013" spans="9:9">
      <c r="I1013" s="46" t="e">
        <v>#N/A</v>
      </c>
    </row>
    <row r="1014" spans="9:9">
      <c r="I1014" s="46" t="e">
        <v>#N/A</v>
      </c>
    </row>
    <row r="1015" spans="9:9">
      <c r="I1015" s="46" t="e">
        <v>#N/A</v>
      </c>
    </row>
    <row r="1016" spans="9:9">
      <c r="I1016" s="46" t="e">
        <v>#N/A</v>
      </c>
    </row>
    <row r="1017" spans="9:9">
      <c r="I1017" s="46" t="e">
        <v>#N/A</v>
      </c>
    </row>
    <row r="1018" spans="9:9">
      <c r="I1018" s="46" t="e">
        <v>#N/A</v>
      </c>
    </row>
    <row r="1019" spans="9:9">
      <c r="I1019" s="46" t="e">
        <v>#N/A</v>
      </c>
    </row>
    <row r="1020" spans="9:9">
      <c r="I1020" s="46" t="e">
        <v>#N/A</v>
      </c>
    </row>
    <row r="1021" spans="9:9">
      <c r="I1021" s="46" t="e">
        <v>#N/A</v>
      </c>
    </row>
    <row r="1022" spans="9:9">
      <c r="I1022" s="46" t="e">
        <v>#N/A</v>
      </c>
    </row>
    <row r="1023" spans="9:9">
      <c r="I1023" s="46" t="e">
        <v>#N/A</v>
      </c>
    </row>
    <row r="1024" spans="9:9">
      <c r="I1024" s="46" t="e">
        <v>#N/A</v>
      </c>
    </row>
    <row r="1025" spans="9:9">
      <c r="I1025" s="46" t="e">
        <v>#N/A</v>
      </c>
    </row>
    <row r="1026" spans="9:9">
      <c r="I1026" s="46" t="e">
        <v>#N/A</v>
      </c>
    </row>
    <row r="1027" spans="9:9">
      <c r="I1027" s="46" t="e">
        <v>#N/A</v>
      </c>
    </row>
    <row r="1028" spans="9:9">
      <c r="I1028" s="46" t="e">
        <v>#N/A</v>
      </c>
    </row>
    <row r="1029" spans="9:9">
      <c r="I1029" s="46" t="e">
        <v>#N/A</v>
      </c>
    </row>
    <row r="1030" spans="9:9">
      <c r="I1030" s="46" t="e">
        <v>#N/A</v>
      </c>
    </row>
    <row r="1031" spans="9:9">
      <c r="I1031" s="46" t="e">
        <v>#N/A</v>
      </c>
    </row>
    <row r="1032" spans="9:9">
      <c r="I1032" s="46" t="e">
        <v>#N/A</v>
      </c>
    </row>
    <row r="1033" spans="9:9">
      <c r="I1033" s="46" t="e">
        <v>#N/A</v>
      </c>
    </row>
    <row r="1034" spans="9:9">
      <c r="I1034" s="46" t="e">
        <v>#N/A</v>
      </c>
    </row>
    <row r="1035" spans="9:9">
      <c r="I1035" s="46" t="e">
        <v>#N/A</v>
      </c>
    </row>
    <row r="1036" spans="9:9">
      <c r="I1036" s="46" t="e">
        <v>#N/A</v>
      </c>
    </row>
    <row r="1037" spans="9:9">
      <c r="I1037" s="46" t="e">
        <v>#N/A</v>
      </c>
    </row>
    <row r="1038" spans="9:9">
      <c r="I1038" s="46" t="e">
        <v>#N/A</v>
      </c>
    </row>
    <row r="1039" spans="9:9">
      <c r="I1039" s="46" t="e">
        <v>#N/A</v>
      </c>
    </row>
    <row r="1040" spans="9:9">
      <c r="I1040" s="46" t="e">
        <v>#N/A</v>
      </c>
    </row>
    <row r="1041" spans="9:9">
      <c r="I1041" s="46" t="e">
        <v>#N/A</v>
      </c>
    </row>
    <row r="1042" spans="9:9">
      <c r="I1042" s="46" t="e">
        <v>#N/A</v>
      </c>
    </row>
    <row r="1043" spans="9:9">
      <c r="I1043" s="46" t="e">
        <v>#N/A</v>
      </c>
    </row>
    <row r="1044" spans="9:9">
      <c r="I1044" s="46" t="e">
        <v>#N/A</v>
      </c>
    </row>
    <row r="1045" spans="9:9">
      <c r="I1045" s="46" t="e">
        <v>#N/A</v>
      </c>
    </row>
    <row r="1046" spans="9:9">
      <c r="I1046" s="46" t="e">
        <v>#N/A</v>
      </c>
    </row>
    <row r="1047" spans="9:9">
      <c r="I1047" s="46" t="e">
        <v>#N/A</v>
      </c>
    </row>
    <row r="1048" spans="9:9">
      <c r="I1048" s="46" t="e">
        <v>#N/A</v>
      </c>
    </row>
    <row r="1049" spans="9:9">
      <c r="I1049" s="46" t="e">
        <v>#N/A</v>
      </c>
    </row>
    <row r="1050" spans="9:9">
      <c r="I1050" s="46" t="e">
        <v>#N/A</v>
      </c>
    </row>
    <row r="1051" spans="9:9">
      <c r="I1051" s="46" t="e">
        <v>#N/A</v>
      </c>
    </row>
    <row r="1052" spans="9:9">
      <c r="I1052" s="46" t="e">
        <v>#N/A</v>
      </c>
    </row>
  </sheetData>
  <sheetProtection algorithmName="SHA-512" hashValue="+UW62c5eF6rbGx331IsES0YGbbduRvOgUFRn9wmKwV9Icc7mw6e4oq/5dLKYL/XIMbJLy2H5Mkmcd3r3GQD1jw==" saltValue="cHRXzfpCb9x5rx6sOxob9A==" spinCount="100000" sheet="1" objects="1" scenarios="1"/>
  <mergeCells count="3">
    <mergeCell ref="A3:U3"/>
    <mergeCell ref="A7:U7"/>
    <mergeCell ref="A4:U4"/>
  </mergeCells>
  <phoneticPr fontId="2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0D6-FCF7-473C-84FA-7DA89AC0583F}">
  <dimension ref="A1:AL20"/>
  <sheetViews>
    <sheetView workbookViewId="0">
      <selection activeCell="E19" sqref="E19"/>
    </sheetView>
  </sheetViews>
  <sheetFormatPr defaultRowHeight="15"/>
  <cols>
    <col min="1" max="1" width="13" customWidth="1"/>
    <col min="2" max="2" width="23" customWidth="1"/>
    <col min="3" max="3" width="6" customWidth="1"/>
    <col min="4" max="4" width="11.7109375" bestFit="1" customWidth="1"/>
    <col min="5" max="5" width="23.28515625" bestFit="1" customWidth="1"/>
    <col min="7" max="7" width="9.5703125" bestFit="1" customWidth="1"/>
    <col min="8" max="8" width="15.5703125" bestFit="1" customWidth="1"/>
    <col min="31" max="31" width="38" bestFit="1" customWidth="1"/>
    <col min="38" max="38" width="23.7109375" bestFit="1" customWidth="1"/>
  </cols>
  <sheetData>
    <row r="1" spans="1:38">
      <c r="A1" s="56" t="s">
        <v>1264</v>
      </c>
      <c r="B1" s="56" t="s">
        <v>1265</v>
      </c>
      <c r="C1" s="56"/>
      <c r="D1" s="56" t="s">
        <v>1266</v>
      </c>
      <c r="E1" s="56" t="s">
        <v>1267</v>
      </c>
      <c r="F1" s="56"/>
      <c r="G1" s="56" t="s">
        <v>1268</v>
      </c>
      <c r="H1" s="56" t="s">
        <v>1269</v>
      </c>
      <c r="J1" s="56" t="s">
        <v>1270</v>
      </c>
      <c r="K1" s="56" t="s">
        <v>1271</v>
      </c>
      <c r="L1" s="56"/>
      <c r="M1" s="56" t="s">
        <v>1270</v>
      </c>
      <c r="N1" s="56" t="s">
        <v>1271</v>
      </c>
      <c r="P1" s="56" t="s">
        <v>1270</v>
      </c>
      <c r="Q1" s="56" t="s">
        <v>1271</v>
      </c>
      <c r="S1" s="56" t="s">
        <v>1270</v>
      </c>
      <c r="T1" s="56" t="s">
        <v>1271</v>
      </c>
      <c r="V1" s="56" t="s">
        <v>1270</v>
      </c>
      <c r="W1" s="56" t="s">
        <v>1271</v>
      </c>
      <c r="Y1" s="56" t="s">
        <v>1270</v>
      </c>
      <c r="Z1" s="56" t="s">
        <v>1271</v>
      </c>
      <c r="AB1" s="56" t="s">
        <v>1270</v>
      </c>
      <c r="AC1" s="56" t="s">
        <v>1271</v>
      </c>
      <c r="AF1" t="s">
        <v>1367</v>
      </c>
      <c r="AG1" t="s">
        <v>1368</v>
      </c>
      <c r="AH1" t="s">
        <v>1369</v>
      </c>
      <c r="AI1" t="s">
        <v>1370</v>
      </c>
      <c r="AJ1" t="s">
        <v>1371</v>
      </c>
      <c r="AK1" t="s">
        <v>1372</v>
      </c>
      <c r="AL1" t="s">
        <v>1373</v>
      </c>
    </row>
    <row r="2" spans="1:38">
      <c r="A2" t="s">
        <v>1272</v>
      </c>
      <c r="B2" t="s">
        <v>114</v>
      </c>
      <c r="D2" t="s">
        <v>1273</v>
      </c>
      <c r="E2" t="s">
        <v>1274</v>
      </c>
      <c r="G2" t="s">
        <v>1275</v>
      </c>
      <c r="H2" s="43" t="s">
        <v>1276</v>
      </c>
      <c r="J2" t="s">
        <v>1277</v>
      </c>
      <c r="K2" t="s">
        <v>1278</v>
      </c>
      <c r="M2" t="s">
        <v>106</v>
      </c>
      <c r="N2" t="s">
        <v>1279</v>
      </c>
      <c r="P2" t="s">
        <v>107</v>
      </c>
      <c r="Q2" t="s">
        <v>1280</v>
      </c>
      <c r="S2" t="s">
        <v>1281</v>
      </c>
      <c r="T2" s="43" t="s">
        <v>9</v>
      </c>
      <c r="V2" s="57" t="s">
        <v>1282</v>
      </c>
      <c r="W2" t="s">
        <v>1283</v>
      </c>
      <c r="Y2" t="s">
        <v>108</v>
      </c>
      <c r="Z2" t="s">
        <v>1284</v>
      </c>
      <c r="AB2" t="s">
        <v>1285</v>
      </c>
      <c r="AC2" t="s">
        <v>1286</v>
      </c>
      <c r="AE2" t="s">
        <v>9</v>
      </c>
      <c r="AF2" t="s">
        <v>8</v>
      </c>
      <c r="AG2" t="s">
        <v>8</v>
      </c>
      <c r="AH2" t="s">
        <v>8</v>
      </c>
      <c r="AI2" t="s">
        <v>8</v>
      </c>
      <c r="AJ2" t="s">
        <v>8</v>
      </c>
      <c r="AK2" t="s">
        <v>8</v>
      </c>
      <c r="AL2" t="s">
        <v>8</v>
      </c>
    </row>
    <row r="3" spans="1:38" ht="30">
      <c r="A3" t="s">
        <v>1287</v>
      </c>
      <c r="B3" t="s">
        <v>35</v>
      </c>
      <c r="D3" t="s">
        <v>1288</v>
      </c>
      <c r="E3" t="s">
        <v>1289</v>
      </c>
      <c r="G3" t="s">
        <v>1290</v>
      </c>
      <c r="H3" s="43" t="s">
        <v>1291</v>
      </c>
      <c r="J3" t="s">
        <v>1292</v>
      </c>
      <c r="K3" t="s">
        <v>1293</v>
      </c>
      <c r="M3" t="s">
        <v>1294</v>
      </c>
      <c r="N3" t="s">
        <v>1295</v>
      </c>
      <c r="P3" t="s">
        <v>1190</v>
      </c>
      <c r="Q3" t="s">
        <v>1296</v>
      </c>
      <c r="S3" t="s">
        <v>1297</v>
      </c>
      <c r="T3" s="43" t="s">
        <v>10</v>
      </c>
      <c r="V3" s="57" t="s">
        <v>1298</v>
      </c>
      <c r="W3" t="s">
        <v>1299</v>
      </c>
      <c r="Y3" t="s">
        <v>127</v>
      </c>
      <c r="Z3" t="s">
        <v>1300</v>
      </c>
      <c r="AB3" t="s">
        <v>1301</v>
      </c>
      <c r="AC3" t="s">
        <v>1302</v>
      </c>
      <c r="AE3" t="s">
        <v>10</v>
      </c>
      <c r="AF3" t="s">
        <v>8</v>
      </c>
      <c r="AG3" t="s">
        <v>8</v>
      </c>
      <c r="AH3" t="s">
        <v>8</v>
      </c>
      <c r="AI3" t="s">
        <v>8</v>
      </c>
      <c r="AJ3" t="s">
        <v>8</v>
      </c>
      <c r="AK3" t="s">
        <v>8</v>
      </c>
      <c r="AL3" t="s">
        <v>8</v>
      </c>
    </row>
    <row r="4" spans="1:38" ht="30">
      <c r="A4" t="s">
        <v>1303</v>
      </c>
      <c r="B4" t="s">
        <v>36</v>
      </c>
      <c r="D4" t="s">
        <v>1304</v>
      </c>
      <c r="E4" t="s">
        <v>1305</v>
      </c>
      <c r="G4" t="s">
        <v>1306</v>
      </c>
      <c r="H4" t="s">
        <v>1307</v>
      </c>
      <c r="J4" t="s">
        <v>1308</v>
      </c>
      <c r="K4" t="s">
        <v>1309</v>
      </c>
      <c r="S4" t="s">
        <v>1310</v>
      </c>
      <c r="T4" s="43" t="s">
        <v>1311</v>
      </c>
      <c r="V4" s="57" t="s">
        <v>1312</v>
      </c>
      <c r="W4" t="s">
        <v>1313</v>
      </c>
      <c r="Y4" t="s">
        <v>173</v>
      </c>
      <c r="Z4" t="s">
        <v>1314</v>
      </c>
      <c r="AB4" t="s">
        <v>1315</v>
      </c>
      <c r="AC4" t="s">
        <v>1316</v>
      </c>
      <c r="AE4" t="s">
        <v>11</v>
      </c>
      <c r="AF4" t="s">
        <v>109</v>
      </c>
      <c r="AG4" t="s">
        <v>8</v>
      </c>
      <c r="AH4" t="s">
        <v>8</v>
      </c>
      <c r="AI4" t="s">
        <v>8</v>
      </c>
      <c r="AJ4" t="s">
        <v>8</v>
      </c>
      <c r="AK4" t="s">
        <v>8</v>
      </c>
      <c r="AL4" t="s">
        <v>8</v>
      </c>
    </row>
    <row r="5" spans="1:38" ht="30">
      <c r="A5" t="s">
        <v>1317</v>
      </c>
      <c r="B5" t="s">
        <v>1318</v>
      </c>
      <c r="D5" t="s">
        <v>1319</v>
      </c>
      <c r="E5" t="s">
        <v>1320</v>
      </c>
      <c r="J5" t="s">
        <v>1321</v>
      </c>
      <c r="K5" t="s">
        <v>1322</v>
      </c>
      <c r="S5" t="s">
        <v>1323</v>
      </c>
      <c r="T5" s="43" t="s">
        <v>26</v>
      </c>
      <c r="V5" s="57" t="s">
        <v>1324</v>
      </c>
      <c r="W5" t="s">
        <v>1325</v>
      </c>
      <c r="Y5" t="s">
        <v>136</v>
      </c>
      <c r="Z5" t="s">
        <v>1326</v>
      </c>
      <c r="AB5" t="s">
        <v>1327</v>
      </c>
      <c r="AC5" t="s">
        <v>1328</v>
      </c>
      <c r="AE5" t="s">
        <v>12</v>
      </c>
      <c r="AF5" t="s">
        <v>8</v>
      </c>
      <c r="AG5" t="s">
        <v>109</v>
      </c>
      <c r="AH5" t="s">
        <v>8</v>
      </c>
      <c r="AI5" t="s">
        <v>8</v>
      </c>
      <c r="AJ5" t="s">
        <v>8</v>
      </c>
      <c r="AK5" t="s">
        <v>8</v>
      </c>
      <c r="AL5" t="s">
        <v>8</v>
      </c>
    </row>
    <row r="6" spans="1:38">
      <c r="D6" t="s">
        <v>1329</v>
      </c>
      <c r="E6" t="s">
        <v>1330</v>
      </c>
      <c r="J6" t="s">
        <v>1331</v>
      </c>
      <c r="K6" t="s">
        <v>1332</v>
      </c>
      <c r="S6" t="s">
        <v>1333</v>
      </c>
      <c r="T6" s="43" t="s">
        <v>1202</v>
      </c>
      <c r="V6" s="57" t="s">
        <v>1334</v>
      </c>
      <c r="W6" t="s">
        <v>1335</v>
      </c>
      <c r="Y6" t="s">
        <v>578</v>
      </c>
      <c r="Z6" t="s">
        <v>1336</v>
      </c>
      <c r="AE6" t="s">
        <v>13</v>
      </c>
      <c r="AF6" t="s">
        <v>109</v>
      </c>
      <c r="AG6" t="s">
        <v>109</v>
      </c>
      <c r="AH6" t="s">
        <v>8</v>
      </c>
      <c r="AI6" t="s">
        <v>8</v>
      </c>
      <c r="AJ6" t="s">
        <v>8</v>
      </c>
      <c r="AK6" t="s">
        <v>8</v>
      </c>
      <c r="AL6" t="s">
        <v>8</v>
      </c>
    </row>
    <row r="7" spans="1:38">
      <c r="A7" t="s">
        <v>1337</v>
      </c>
      <c r="D7" t="s">
        <v>1338</v>
      </c>
      <c r="E7" t="s">
        <v>1339</v>
      </c>
      <c r="J7" t="s">
        <v>1340</v>
      </c>
      <c r="K7" t="s">
        <v>1341</v>
      </c>
      <c r="S7" t="s">
        <v>1342</v>
      </c>
      <c r="T7" s="43" t="s">
        <v>1206</v>
      </c>
      <c r="AE7" t="s">
        <v>14</v>
      </c>
      <c r="AF7" t="s">
        <v>109</v>
      </c>
      <c r="AG7" t="s">
        <v>8</v>
      </c>
      <c r="AH7" t="s">
        <v>8</v>
      </c>
      <c r="AI7" t="s">
        <v>8</v>
      </c>
      <c r="AJ7" t="s">
        <v>8</v>
      </c>
      <c r="AK7" t="s">
        <v>8</v>
      </c>
      <c r="AL7" t="s">
        <v>8</v>
      </c>
    </row>
    <row r="8" spans="1:38">
      <c r="D8" t="s">
        <v>1343</v>
      </c>
      <c r="E8" t="s">
        <v>1344</v>
      </c>
      <c r="J8" t="s">
        <v>1345</v>
      </c>
      <c r="K8" t="s">
        <v>1346</v>
      </c>
      <c r="AE8" t="s">
        <v>15</v>
      </c>
      <c r="AF8" t="s">
        <v>8</v>
      </c>
      <c r="AG8" t="s">
        <v>8</v>
      </c>
      <c r="AH8" t="s">
        <v>8</v>
      </c>
      <c r="AI8" t="s">
        <v>8</v>
      </c>
      <c r="AJ8" t="s">
        <v>8</v>
      </c>
      <c r="AK8" t="s">
        <v>8</v>
      </c>
      <c r="AL8" t="s">
        <v>8</v>
      </c>
    </row>
    <row r="9" spans="1:38">
      <c r="D9" t="s">
        <v>1328</v>
      </c>
      <c r="E9" t="s">
        <v>1347</v>
      </c>
      <c r="J9" t="s">
        <v>1348</v>
      </c>
      <c r="K9" t="s">
        <v>1349</v>
      </c>
      <c r="AE9" t="s">
        <v>16</v>
      </c>
      <c r="AF9" t="s">
        <v>109</v>
      </c>
      <c r="AG9" t="s">
        <v>109</v>
      </c>
      <c r="AH9" t="s">
        <v>8</v>
      </c>
      <c r="AI9" t="s">
        <v>8</v>
      </c>
      <c r="AJ9" t="s">
        <v>8</v>
      </c>
      <c r="AK9" t="s">
        <v>8</v>
      </c>
      <c r="AL9" t="s">
        <v>8</v>
      </c>
    </row>
    <row r="10" spans="1:38">
      <c r="D10" t="s">
        <v>1350</v>
      </c>
      <c r="E10" t="s">
        <v>1351</v>
      </c>
      <c r="AE10" t="s">
        <v>17</v>
      </c>
      <c r="AF10" t="s">
        <v>8</v>
      </c>
      <c r="AG10" t="s">
        <v>8</v>
      </c>
      <c r="AH10" t="s">
        <v>8</v>
      </c>
      <c r="AI10" t="s">
        <v>8</v>
      </c>
      <c r="AJ10" t="s">
        <v>8</v>
      </c>
      <c r="AK10" t="s">
        <v>8</v>
      </c>
      <c r="AL10" t="s">
        <v>8</v>
      </c>
    </row>
    <row r="11" spans="1:38">
      <c r="D11" t="s">
        <v>1352</v>
      </c>
      <c r="E11" t="s">
        <v>1353</v>
      </c>
      <c r="AE11" t="s">
        <v>18</v>
      </c>
      <c r="AF11" t="s">
        <v>109</v>
      </c>
      <c r="AG11" t="s">
        <v>109</v>
      </c>
      <c r="AH11" t="s">
        <v>109</v>
      </c>
      <c r="AI11" t="s">
        <v>109</v>
      </c>
      <c r="AJ11" t="s">
        <v>109</v>
      </c>
      <c r="AK11" t="s">
        <v>109</v>
      </c>
      <c r="AL11" t="s">
        <v>109</v>
      </c>
    </row>
    <row r="12" spans="1:38">
      <c r="D12" t="s">
        <v>1354</v>
      </c>
      <c r="E12" t="s">
        <v>1355</v>
      </c>
      <c r="AE12" t="s">
        <v>1374</v>
      </c>
      <c r="AF12" t="s">
        <v>109</v>
      </c>
      <c r="AG12" t="s">
        <v>109</v>
      </c>
      <c r="AH12" t="s">
        <v>8</v>
      </c>
      <c r="AI12" t="s">
        <v>109</v>
      </c>
      <c r="AJ12" t="s">
        <v>8</v>
      </c>
      <c r="AK12" t="s">
        <v>8</v>
      </c>
      <c r="AL12" t="s">
        <v>109</v>
      </c>
    </row>
    <row r="13" spans="1:38">
      <c r="D13" t="s">
        <v>1356</v>
      </c>
      <c r="E13" t="s">
        <v>1357</v>
      </c>
      <c r="AE13" t="s">
        <v>1375</v>
      </c>
      <c r="AF13" t="s">
        <v>109</v>
      </c>
      <c r="AG13" t="s">
        <v>109</v>
      </c>
      <c r="AH13" t="s">
        <v>8</v>
      </c>
      <c r="AI13" t="s">
        <v>8</v>
      </c>
      <c r="AJ13" t="s">
        <v>109</v>
      </c>
      <c r="AK13" t="s">
        <v>109</v>
      </c>
      <c r="AL13" t="s">
        <v>109</v>
      </c>
    </row>
    <row r="14" spans="1:38">
      <c r="D14" t="s">
        <v>1358</v>
      </c>
      <c r="E14" t="s">
        <v>1359</v>
      </c>
      <c r="AE14" t="s">
        <v>1377</v>
      </c>
      <c r="AF14" t="s">
        <v>109</v>
      </c>
      <c r="AG14" t="s">
        <v>109</v>
      </c>
      <c r="AH14" t="s">
        <v>8</v>
      </c>
      <c r="AI14" t="s">
        <v>8</v>
      </c>
      <c r="AL14" t="s">
        <v>109</v>
      </c>
    </row>
    <row r="15" spans="1:38">
      <c r="D15" t="s">
        <v>1360</v>
      </c>
      <c r="E15" t="s">
        <v>1361</v>
      </c>
      <c r="AE15" t="s">
        <v>1376</v>
      </c>
      <c r="AF15" t="s">
        <v>109</v>
      </c>
      <c r="AL15" t="s">
        <v>109</v>
      </c>
    </row>
    <row r="16" spans="1:38">
      <c r="D16" t="s">
        <v>1302</v>
      </c>
      <c r="E16" t="s">
        <v>1301</v>
      </c>
    </row>
    <row r="17" spans="4:5">
      <c r="D17" t="s">
        <v>1362</v>
      </c>
      <c r="E17" t="s">
        <v>1363</v>
      </c>
    </row>
    <row r="18" spans="4:5">
      <c r="D18" t="s">
        <v>1358</v>
      </c>
      <c r="E18" t="s">
        <v>1364</v>
      </c>
    </row>
    <row r="19" spans="4:5">
      <c r="D19" t="s">
        <v>1316</v>
      </c>
      <c r="E19" t="s">
        <v>1315</v>
      </c>
    </row>
    <row r="20" spans="4:5">
      <c r="D20" t="s">
        <v>1365</v>
      </c>
      <c r="E20" t="s">
        <v>1366</v>
      </c>
    </row>
  </sheetData>
  <phoneticPr fontId="28" type="noConversion"/>
  <conditionalFormatting sqref="V2:V6">
    <cfRule type="duplicateValues" dxfId="19" priority="2"/>
  </conditionalFormatting>
  <conditionalFormatting sqref="V2:W6">
    <cfRule type="duplicateValues" dxfId="18"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F584-2337-425D-A79D-16CCB30CD612}">
  <dimension ref="A1:AJ154"/>
  <sheetViews>
    <sheetView workbookViewId="0">
      <selection activeCell="E9" sqref="E9"/>
    </sheetView>
  </sheetViews>
  <sheetFormatPr defaultRowHeight="15"/>
  <cols>
    <col min="1" max="1" width="33.42578125" bestFit="1" customWidth="1"/>
    <col min="2" max="2" width="5.85546875" bestFit="1" customWidth="1"/>
    <col min="3" max="3" width="4.140625" customWidth="1"/>
    <col min="4" max="4" width="12" customWidth="1"/>
    <col min="5" max="5" width="15.7109375" bestFit="1" customWidth="1"/>
    <col min="6" max="6" width="12.140625" customWidth="1"/>
    <col min="7" max="7" width="5.85546875" bestFit="1" customWidth="1"/>
    <col min="8" max="8" width="4.140625" customWidth="1"/>
    <col min="9" max="9" width="8.28515625" customWidth="1"/>
    <col min="10" max="10" width="29.7109375" customWidth="1"/>
    <col min="11" max="11" width="8.5703125" customWidth="1"/>
    <col min="12" max="12" width="10.85546875" customWidth="1"/>
    <col min="13" max="13" width="17.42578125" bestFit="1" customWidth="1"/>
    <col min="14" max="14" width="25.28515625" customWidth="1"/>
    <col min="15" max="15" width="5.7109375" style="54" customWidth="1"/>
    <col min="16" max="17" width="6.7109375" customWidth="1"/>
    <col min="18" max="18" width="11.5703125" customWidth="1"/>
    <col min="19" max="19" width="4.5703125" customWidth="1"/>
    <col min="20" max="20" width="11.7109375" bestFit="1" customWidth="1"/>
    <col min="21" max="21" width="5.85546875" bestFit="1" customWidth="1"/>
    <col min="23" max="23" width="5.42578125" bestFit="1" customWidth="1"/>
    <col min="24" max="24" width="5.85546875" bestFit="1" customWidth="1"/>
    <col min="25" max="25" width="7.28515625" bestFit="1" customWidth="1"/>
    <col min="26" max="26" width="5.85546875" bestFit="1" customWidth="1"/>
    <col min="27" max="27" width="6.5703125" bestFit="1" customWidth="1"/>
    <col min="28" max="28" width="5.85546875" bestFit="1" customWidth="1"/>
  </cols>
  <sheetData>
    <row r="1" spans="1:36" ht="29.25" customHeight="1">
      <c r="A1" s="51" t="s">
        <v>1179</v>
      </c>
      <c r="B1" s="51" t="s">
        <v>83</v>
      </c>
      <c r="C1" s="51"/>
      <c r="D1" s="51" t="s">
        <v>1180</v>
      </c>
      <c r="E1" s="51" t="s">
        <v>1181</v>
      </c>
      <c r="F1" s="51" t="s">
        <v>1182</v>
      </c>
      <c r="G1" s="51" t="s">
        <v>83</v>
      </c>
      <c r="H1" s="51"/>
      <c r="I1" s="51"/>
      <c r="J1" s="51" t="s">
        <v>1183</v>
      </c>
      <c r="K1" s="51" t="s">
        <v>4259</v>
      </c>
      <c r="L1" s="51" t="s">
        <v>4043</v>
      </c>
      <c r="M1" s="60" t="s">
        <v>1987</v>
      </c>
      <c r="N1" s="52" t="s">
        <v>4359</v>
      </c>
      <c r="O1" s="51" t="s">
        <v>83</v>
      </c>
      <c r="P1" s="53" t="s">
        <v>4306</v>
      </c>
      <c r="Q1" s="51"/>
      <c r="R1" s="51" t="s">
        <v>1184</v>
      </c>
      <c r="S1" s="51"/>
      <c r="T1" s="51" t="s">
        <v>1185</v>
      </c>
      <c r="U1" s="51" t="s">
        <v>83</v>
      </c>
      <c r="W1" s="53" t="s">
        <v>1186</v>
      </c>
      <c r="X1" s="53" t="s">
        <v>83</v>
      </c>
      <c r="Y1" s="53" t="s">
        <v>78</v>
      </c>
      <c r="Z1" s="53" t="s">
        <v>83</v>
      </c>
      <c r="AA1" s="53" t="s">
        <v>79</v>
      </c>
      <c r="AB1" s="53" t="s">
        <v>83</v>
      </c>
      <c r="AI1" s="56" t="s">
        <v>4360</v>
      </c>
      <c r="AJ1" s="56" t="s">
        <v>4</v>
      </c>
    </row>
    <row r="2" spans="1:36">
      <c r="A2" t="s">
        <v>9</v>
      </c>
      <c r="B2">
        <v>1</v>
      </c>
      <c r="E2" s="68" t="s">
        <v>1911</v>
      </c>
      <c r="F2" s="68" t="e">
        <f ca="1">F21</f>
        <v>#NAME?</v>
      </c>
      <c r="G2">
        <v>3</v>
      </c>
      <c r="I2" t="s">
        <v>4094</v>
      </c>
      <c r="J2" t="s">
        <v>105</v>
      </c>
      <c r="K2" t="e">
        <f>COUNTIF([1]债券列表!H5:H1088,[1]Library!J2)</f>
        <v>#VALUE!</v>
      </c>
      <c r="L2" t="s">
        <v>4253</v>
      </c>
      <c r="M2" t="s">
        <v>4254</v>
      </c>
      <c r="O2" s="54">
        <v>3</v>
      </c>
      <c r="P2" s="54">
        <v>3</v>
      </c>
      <c r="Q2" s="54"/>
      <c r="R2" t="s">
        <v>1189</v>
      </c>
      <c r="T2" t="s">
        <v>107</v>
      </c>
      <c r="U2">
        <v>1</v>
      </c>
      <c r="W2" t="s">
        <v>8</v>
      </c>
      <c r="X2" t="s">
        <v>113</v>
      </c>
      <c r="Y2" t="s">
        <v>8</v>
      </c>
      <c r="Z2" t="s">
        <v>113</v>
      </c>
      <c r="AA2" t="s">
        <v>8</v>
      </c>
      <c r="AB2" t="s">
        <v>113</v>
      </c>
      <c r="AD2" t="s">
        <v>683</v>
      </c>
      <c r="AE2" t="s">
        <v>685</v>
      </c>
      <c r="AF2" t="s">
        <v>686</v>
      </c>
      <c r="AI2" t="s">
        <v>4252</v>
      </c>
      <c r="AJ2" t="s">
        <v>4244</v>
      </c>
    </row>
    <row r="3" spans="1:36">
      <c r="A3" t="s">
        <v>10</v>
      </c>
      <c r="B3">
        <v>1</v>
      </c>
      <c r="E3" s="68" t="s">
        <v>1911</v>
      </c>
      <c r="F3" s="68" t="e">
        <f ca="1">F2</f>
        <v>#NAME?</v>
      </c>
      <c r="G3">
        <v>3</v>
      </c>
      <c r="I3" t="s">
        <v>4095</v>
      </c>
      <c r="J3" t="s">
        <v>115</v>
      </c>
      <c r="K3" t="e">
        <f>COUNTIF([1]债券列表!H6:H1089,[1]Library!J3)</f>
        <v>#VALUE!</v>
      </c>
      <c r="L3" t="s">
        <v>4255</v>
      </c>
      <c r="M3" t="s">
        <v>4254</v>
      </c>
      <c r="O3" s="54">
        <v>3</v>
      </c>
      <c r="P3" s="54">
        <v>3</v>
      </c>
      <c r="Q3" s="54"/>
      <c r="T3" t="s">
        <v>1190</v>
      </c>
      <c r="U3">
        <v>1</v>
      </c>
      <c r="W3" t="s">
        <v>1191</v>
      </c>
      <c r="X3" t="s">
        <v>113</v>
      </c>
      <c r="Y3" t="s">
        <v>1191</v>
      </c>
      <c r="Z3" t="s">
        <v>113</v>
      </c>
      <c r="AA3" t="s">
        <v>1191</v>
      </c>
      <c r="AB3" t="s">
        <v>113</v>
      </c>
      <c r="AD3" t="s">
        <v>1927</v>
      </c>
      <c r="AE3" t="s">
        <v>1950</v>
      </c>
      <c r="AF3" t="s">
        <v>1951</v>
      </c>
      <c r="AI3" t="s">
        <v>4252</v>
      </c>
      <c r="AJ3" t="s">
        <v>4245</v>
      </c>
    </row>
    <row r="4" spans="1:36">
      <c r="A4" t="s">
        <v>3635</v>
      </c>
      <c r="B4">
        <v>1</v>
      </c>
      <c r="E4" s="68" t="s">
        <v>1911</v>
      </c>
      <c r="F4" s="68" t="e">
        <f t="shared" ref="F4:F5" ca="1" si="0">F3</f>
        <v>#NAME?</v>
      </c>
      <c r="G4">
        <v>3</v>
      </c>
      <c r="I4" t="s">
        <v>4096</v>
      </c>
      <c r="J4" t="s">
        <v>118</v>
      </c>
      <c r="K4" t="e">
        <f>COUNTIF([1]债券列表!H7:H1090,[1]Library!J4)</f>
        <v>#VALUE!</v>
      </c>
      <c r="L4" t="s">
        <v>4257</v>
      </c>
      <c r="M4" t="s">
        <v>4256</v>
      </c>
      <c r="N4" t="s">
        <v>1192</v>
      </c>
      <c r="O4" s="54">
        <v>3</v>
      </c>
      <c r="P4" s="54">
        <v>3</v>
      </c>
      <c r="Q4" s="54"/>
      <c r="T4" t="s">
        <v>1193</v>
      </c>
      <c r="U4">
        <v>1</v>
      </c>
      <c r="W4" t="s">
        <v>1194</v>
      </c>
      <c r="X4">
        <v>1</v>
      </c>
      <c r="Y4" t="s">
        <v>1195</v>
      </c>
      <c r="Z4">
        <v>1</v>
      </c>
      <c r="AA4" t="s">
        <v>1194</v>
      </c>
      <c r="AB4">
        <v>1</v>
      </c>
      <c r="AD4" t="s">
        <v>1928</v>
      </c>
      <c r="AE4" t="s">
        <v>1952</v>
      </c>
      <c r="AF4" t="s">
        <v>1953</v>
      </c>
      <c r="AI4" t="s">
        <v>4252</v>
      </c>
      <c r="AJ4" t="s">
        <v>4249</v>
      </c>
    </row>
    <row r="5" spans="1:36">
      <c r="A5" t="s">
        <v>12</v>
      </c>
      <c r="B5">
        <v>3</v>
      </c>
      <c r="E5" s="68" t="s">
        <v>1911</v>
      </c>
      <c r="F5" s="68" t="e">
        <f t="shared" ca="1" si="0"/>
        <v>#NAME?</v>
      </c>
      <c r="G5">
        <v>3</v>
      </c>
      <c r="I5" t="s">
        <v>4097</v>
      </c>
      <c r="J5" t="s">
        <v>122</v>
      </c>
      <c r="K5" t="e">
        <f>COUNTIF([1]债券列表!H7:H1091,[1]Library!J5)</f>
        <v>#VALUE!</v>
      </c>
      <c r="L5" t="s">
        <v>123</v>
      </c>
      <c r="M5" t="s">
        <v>4254</v>
      </c>
      <c r="O5" s="54">
        <v>3</v>
      </c>
      <c r="P5" s="54">
        <v>3</v>
      </c>
      <c r="Q5" s="54"/>
      <c r="T5" t="s">
        <v>1196</v>
      </c>
      <c r="U5">
        <v>1</v>
      </c>
      <c r="W5" t="s">
        <v>1197</v>
      </c>
      <c r="X5">
        <v>2</v>
      </c>
      <c r="Y5" t="s">
        <v>1198</v>
      </c>
      <c r="Z5">
        <v>2</v>
      </c>
      <c r="AA5" t="s">
        <v>1197</v>
      </c>
      <c r="AB5">
        <v>2</v>
      </c>
      <c r="AD5" t="s">
        <v>1929</v>
      </c>
      <c r="AE5" t="s">
        <v>1954</v>
      </c>
      <c r="AF5" t="s">
        <v>1948</v>
      </c>
      <c r="AI5" t="s">
        <v>4252</v>
      </c>
      <c r="AJ5" t="s">
        <v>4246</v>
      </c>
    </row>
    <row r="6" spans="1:36">
      <c r="A6" t="s">
        <v>3636</v>
      </c>
      <c r="B6">
        <v>3</v>
      </c>
      <c r="E6" s="68" t="s">
        <v>1911</v>
      </c>
      <c r="F6" s="68" t="e">
        <f ca="1">F5</f>
        <v>#NAME?</v>
      </c>
      <c r="G6">
        <v>3</v>
      </c>
      <c r="I6" t="s">
        <v>4098</v>
      </c>
      <c r="J6" t="s">
        <v>125</v>
      </c>
      <c r="K6" t="e">
        <f>COUNTIF([1]债券列表!H8:H1092,[1]Library!J6)</f>
        <v>#VALUE!</v>
      </c>
      <c r="L6" t="s">
        <v>129</v>
      </c>
      <c r="M6" s="54" t="s">
        <v>113</v>
      </c>
      <c r="N6" s="54" t="s">
        <v>113</v>
      </c>
      <c r="O6" s="54">
        <v>5</v>
      </c>
      <c r="P6" s="54">
        <v>7</v>
      </c>
      <c r="Q6" s="54"/>
      <c r="T6" t="s">
        <v>1199</v>
      </c>
      <c r="U6">
        <v>1</v>
      </c>
      <c r="W6" t="s">
        <v>1200</v>
      </c>
      <c r="X6">
        <v>2</v>
      </c>
      <c r="Y6" t="s">
        <v>1201</v>
      </c>
      <c r="Z6">
        <v>2</v>
      </c>
      <c r="AA6" t="s">
        <v>1200</v>
      </c>
      <c r="AB6">
        <v>2</v>
      </c>
      <c r="AD6" t="s">
        <v>1930</v>
      </c>
      <c r="AE6" t="s">
        <v>1955</v>
      </c>
      <c r="AF6" t="s">
        <v>1956</v>
      </c>
      <c r="AI6" t="s">
        <v>4252</v>
      </c>
      <c r="AJ6" t="s">
        <v>4250</v>
      </c>
    </row>
    <row r="7" spans="1:36">
      <c r="A7" t="s">
        <v>3637</v>
      </c>
      <c r="B7">
        <v>3</v>
      </c>
      <c r="E7" s="68" t="s">
        <v>1909</v>
      </c>
      <c r="F7" s="68" t="e">
        <f ca="1">F20</f>
        <v>#NAME?</v>
      </c>
      <c r="G7">
        <v>3</v>
      </c>
      <c r="I7" t="s">
        <v>4099</v>
      </c>
      <c r="J7" t="s">
        <v>361</v>
      </c>
      <c r="K7" t="e">
        <f>COUNTIF([1]债券列表!H9:H1093,[1]Library!J7)</f>
        <v>#VALUE!</v>
      </c>
      <c r="L7" t="s">
        <v>363</v>
      </c>
      <c r="M7" s="55" t="s">
        <v>4042</v>
      </c>
      <c r="O7" s="54">
        <v>4</v>
      </c>
      <c r="P7" s="54">
        <v>4</v>
      </c>
      <c r="Q7" s="54"/>
      <c r="T7" t="s">
        <v>1203</v>
      </c>
      <c r="U7">
        <v>1</v>
      </c>
      <c r="W7" t="s">
        <v>1204</v>
      </c>
      <c r="X7">
        <v>2</v>
      </c>
      <c r="Y7" t="s">
        <v>1205</v>
      </c>
      <c r="Z7">
        <v>2</v>
      </c>
      <c r="AA7" t="s">
        <v>1204</v>
      </c>
      <c r="AB7">
        <v>2</v>
      </c>
      <c r="AD7" t="s">
        <v>1931</v>
      </c>
      <c r="AE7" t="s">
        <v>1957</v>
      </c>
      <c r="AF7" t="s">
        <v>1958</v>
      </c>
      <c r="AI7" t="s">
        <v>4252</v>
      </c>
      <c r="AJ7" t="s">
        <v>4248</v>
      </c>
    </row>
    <row r="8" spans="1:36">
      <c r="A8" t="s">
        <v>15</v>
      </c>
      <c r="B8">
        <v>3</v>
      </c>
      <c r="E8" s="68" t="s">
        <v>1909</v>
      </c>
      <c r="F8" s="68" t="e">
        <f ca="1">F7</f>
        <v>#NAME?</v>
      </c>
      <c r="G8">
        <v>3</v>
      </c>
      <c r="I8" t="s">
        <v>4100</v>
      </c>
      <c r="J8" t="s">
        <v>440</v>
      </c>
      <c r="K8" t="e">
        <f>COUNTIF([1]债券列表!H10:H1094,[1]Library!J8)</f>
        <v>#VALUE!</v>
      </c>
      <c r="L8" t="s">
        <v>4044</v>
      </c>
      <c r="M8" s="55" t="s">
        <v>1207</v>
      </c>
      <c r="O8" s="54">
        <v>4</v>
      </c>
      <c r="P8" s="54">
        <v>4</v>
      </c>
      <c r="Q8" s="54"/>
      <c r="T8" t="s">
        <v>1208</v>
      </c>
      <c r="U8">
        <v>1</v>
      </c>
      <c r="W8" t="s">
        <v>1209</v>
      </c>
      <c r="X8">
        <v>3</v>
      </c>
      <c r="Y8" t="s">
        <v>1210</v>
      </c>
      <c r="Z8">
        <v>3</v>
      </c>
      <c r="AA8" t="s">
        <v>1209</v>
      </c>
      <c r="AB8">
        <v>3</v>
      </c>
      <c r="AD8" t="s">
        <v>1932</v>
      </c>
      <c r="AE8" t="s">
        <v>1959</v>
      </c>
      <c r="AF8" t="s">
        <v>1960</v>
      </c>
      <c r="AI8" t="s">
        <v>4252</v>
      </c>
      <c r="AJ8" t="s">
        <v>4247</v>
      </c>
    </row>
    <row r="9" spans="1:36">
      <c r="A9" t="s">
        <v>3638</v>
      </c>
      <c r="B9">
        <v>3</v>
      </c>
      <c r="E9" s="68" t="s">
        <v>1909</v>
      </c>
      <c r="F9" s="68" t="e">
        <f t="shared" ref="F9:F10" ca="1" si="1">F8</f>
        <v>#NAME?</v>
      </c>
      <c r="G9">
        <v>3</v>
      </c>
      <c r="I9" t="s">
        <v>4101</v>
      </c>
      <c r="J9" t="s">
        <v>645</v>
      </c>
      <c r="K9" t="e">
        <f>COUNTIF([1]债券列表!H11:H1095,[1]Library!J9)</f>
        <v>#VALUE!</v>
      </c>
      <c r="L9" t="s">
        <v>4045</v>
      </c>
      <c r="M9" s="55" t="s">
        <v>4164</v>
      </c>
      <c r="O9" s="54">
        <v>3</v>
      </c>
      <c r="P9" s="54">
        <v>3</v>
      </c>
      <c r="Q9" s="54"/>
      <c r="T9" t="s">
        <v>1211</v>
      </c>
      <c r="U9">
        <v>1</v>
      </c>
      <c r="W9" t="s">
        <v>76</v>
      </c>
      <c r="X9">
        <v>3</v>
      </c>
      <c r="Y9" t="s">
        <v>1212</v>
      </c>
      <c r="Z9">
        <v>3</v>
      </c>
      <c r="AA9" t="s">
        <v>76</v>
      </c>
      <c r="AB9">
        <v>3</v>
      </c>
      <c r="AD9" t="s">
        <v>1933</v>
      </c>
      <c r="AE9" t="s">
        <v>1961</v>
      </c>
      <c r="AF9" t="s">
        <v>1962</v>
      </c>
    </row>
    <row r="10" spans="1:36">
      <c r="A10" t="s">
        <v>17</v>
      </c>
      <c r="B10">
        <v>3</v>
      </c>
      <c r="E10" s="68" t="s">
        <v>1909</v>
      </c>
      <c r="F10" s="68" t="e">
        <f t="shared" ca="1" si="1"/>
        <v>#NAME?</v>
      </c>
      <c r="G10">
        <v>3</v>
      </c>
      <c r="I10" t="s">
        <v>4102</v>
      </c>
      <c r="J10" t="s">
        <v>1213</v>
      </c>
      <c r="K10" t="e">
        <f>COUNTIF([1]债券列表!H12:H1096,[1]Library!J10)</f>
        <v>#VALUE!</v>
      </c>
      <c r="L10" t="s">
        <v>3153</v>
      </c>
      <c r="M10" s="55" t="s">
        <v>4258</v>
      </c>
      <c r="O10" s="54">
        <v>3</v>
      </c>
      <c r="P10" s="54">
        <v>3</v>
      </c>
      <c r="Q10" s="54"/>
      <c r="T10" t="s">
        <v>1214</v>
      </c>
      <c r="U10">
        <v>1</v>
      </c>
      <c r="W10" t="s">
        <v>1215</v>
      </c>
      <c r="X10">
        <v>3</v>
      </c>
      <c r="Y10" t="s">
        <v>1216</v>
      </c>
      <c r="Z10">
        <v>3</v>
      </c>
      <c r="AA10" t="s">
        <v>1215</v>
      </c>
      <c r="AB10">
        <v>3</v>
      </c>
      <c r="AD10" t="s">
        <v>1934</v>
      </c>
      <c r="AE10" t="s">
        <v>1963</v>
      </c>
      <c r="AF10" t="s">
        <v>1964</v>
      </c>
    </row>
    <row r="11" spans="1:36">
      <c r="A11" t="s">
        <v>1374</v>
      </c>
      <c r="B11">
        <v>3</v>
      </c>
      <c r="G11">
        <v>3</v>
      </c>
      <c r="I11" t="s">
        <v>4103</v>
      </c>
      <c r="J11" t="s">
        <v>1217</v>
      </c>
      <c r="K11" t="e">
        <f>COUNTIF([1]债券列表!H13:H1097,[1]Library!J11)</f>
        <v>#VALUE!</v>
      </c>
      <c r="L11" t="s">
        <v>3599</v>
      </c>
      <c r="M11" t="s">
        <v>4261</v>
      </c>
      <c r="O11" s="54">
        <v>3</v>
      </c>
      <c r="P11" s="54">
        <v>3</v>
      </c>
      <c r="Q11" s="54"/>
      <c r="T11" t="s">
        <v>1218</v>
      </c>
      <c r="U11">
        <v>5</v>
      </c>
      <c r="W11" t="s">
        <v>1219</v>
      </c>
      <c r="X11">
        <v>4</v>
      </c>
      <c r="Y11" t="s">
        <v>1220</v>
      </c>
      <c r="Z11">
        <v>4</v>
      </c>
      <c r="AA11" t="s">
        <v>1219</v>
      </c>
      <c r="AB11">
        <v>4</v>
      </c>
      <c r="AD11" t="s">
        <v>1935</v>
      </c>
      <c r="AE11" t="s">
        <v>1965</v>
      </c>
      <c r="AF11" t="s">
        <v>1949</v>
      </c>
    </row>
    <row r="12" spans="1:36">
      <c r="A12" t="s">
        <v>1375</v>
      </c>
      <c r="B12">
        <v>3</v>
      </c>
      <c r="G12">
        <v>3</v>
      </c>
      <c r="I12" t="s">
        <v>4104</v>
      </c>
      <c r="J12" s="71" t="s">
        <v>1221</v>
      </c>
      <c r="K12" t="e">
        <f>COUNTIF([1]债券列表!H14:H1098,[1]Library!J12)</f>
        <v>#VALUE!</v>
      </c>
      <c r="L12" t="s">
        <v>3542</v>
      </c>
      <c r="M12" t="s">
        <v>1222</v>
      </c>
      <c r="O12" s="54">
        <v>5</v>
      </c>
      <c r="P12" s="54">
        <v>6</v>
      </c>
      <c r="Q12" s="54"/>
      <c r="T12" t="s">
        <v>1223</v>
      </c>
      <c r="U12">
        <v>5</v>
      </c>
      <c r="W12" t="s">
        <v>1224</v>
      </c>
      <c r="X12">
        <v>4</v>
      </c>
      <c r="Y12" t="s">
        <v>1225</v>
      </c>
      <c r="Z12">
        <v>4</v>
      </c>
      <c r="AA12" t="s">
        <v>1224</v>
      </c>
      <c r="AB12">
        <v>4</v>
      </c>
      <c r="AD12" t="s">
        <v>1936</v>
      </c>
      <c r="AE12" t="s">
        <v>1966</v>
      </c>
      <c r="AF12" t="s">
        <v>1967</v>
      </c>
    </row>
    <row r="13" spans="1:36">
      <c r="A13" t="s">
        <v>1905</v>
      </c>
      <c r="B13">
        <v>3</v>
      </c>
      <c r="G13">
        <v>3</v>
      </c>
      <c r="I13" t="s">
        <v>4105</v>
      </c>
      <c r="J13" t="s">
        <v>1226</v>
      </c>
      <c r="K13" t="e">
        <f>COUNTIF([1]债券列表!H15:H1099,[1]Library!J13)</f>
        <v>#VALUE!</v>
      </c>
      <c r="L13" t="s">
        <v>3317</v>
      </c>
      <c r="O13" s="54">
        <v>5</v>
      </c>
      <c r="P13" s="54">
        <v>7</v>
      </c>
      <c r="Q13" s="54"/>
      <c r="R13" s="60"/>
      <c r="S13" s="60"/>
      <c r="T13" t="s">
        <v>1227</v>
      </c>
      <c r="U13">
        <v>5</v>
      </c>
      <c r="W13" t="s">
        <v>1228</v>
      </c>
      <c r="X13">
        <v>4</v>
      </c>
      <c r="Y13" t="s">
        <v>1229</v>
      </c>
      <c r="Z13">
        <v>4</v>
      </c>
      <c r="AA13" t="s">
        <v>1228</v>
      </c>
      <c r="AB13">
        <v>4</v>
      </c>
      <c r="AD13" t="s">
        <v>1937</v>
      </c>
      <c r="AE13" t="s">
        <v>1968</v>
      </c>
      <c r="AF13" t="s">
        <v>1969</v>
      </c>
    </row>
    <row r="14" spans="1:36">
      <c r="A14" t="s">
        <v>1376</v>
      </c>
      <c r="B14">
        <v>3</v>
      </c>
      <c r="G14">
        <v>3</v>
      </c>
      <c r="I14" t="s">
        <v>4106</v>
      </c>
      <c r="J14" t="s">
        <v>1929</v>
      </c>
      <c r="K14" t="e">
        <f>COUNTIF([1]债券列表!H16:H1100,[1]Library!J14)</f>
        <v>#VALUE!</v>
      </c>
      <c r="L14" t="s">
        <v>4046</v>
      </c>
      <c r="M14" s="54" t="s">
        <v>113</v>
      </c>
      <c r="O14" s="54">
        <v>5</v>
      </c>
      <c r="P14" s="54">
        <v>7</v>
      </c>
      <c r="Q14" s="54"/>
      <c r="W14" t="s">
        <v>1230</v>
      </c>
      <c r="X14">
        <v>5</v>
      </c>
      <c r="Y14" t="s">
        <v>1231</v>
      </c>
      <c r="Z14">
        <v>5</v>
      </c>
      <c r="AA14" t="s">
        <v>1230</v>
      </c>
      <c r="AB14">
        <v>5</v>
      </c>
      <c r="AD14" t="s">
        <v>1938</v>
      </c>
      <c r="AE14" t="s">
        <v>1970</v>
      </c>
      <c r="AF14" t="s">
        <v>1971</v>
      </c>
    </row>
    <row r="15" spans="1:36">
      <c r="A15" t="s">
        <v>18</v>
      </c>
      <c r="B15">
        <v>5</v>
      </c>
      <c r="G15">
        <v>3</v>
      </c>
      <c r="I15" t="s">
        <v>4107</v>
      </c>
      <c r="J15" s="71" t="s">
        <v>1930</v>
      </c>
      <c r="K15" t="e">
        <f>COUNTIF([1]债券列表!H17:H1101,[1]Library!J15)</f>
        <v>#VALUE!</v>
      </c>
      <c r="L15" t="s">
        <v>4047</v>
      </c>
      <c r="M15" t="s">
        <v>1988</v>
      </c>
      <c r="O15" s="54">
        <v>5</v>
      </c>
      <c r="P15" s="54">
        <v>6</v>
      </c>
      <c r="Q15" s="54"/>
      <c r="W15" t="s">
        <v>1232</v>
      </c>
      <c r="X15">
        <v>5</v>
      </c>
      <c r="Y15" t="s">
        <v>1233</v>
      </c>
      <c r="Z15">
        <v>5</v>
      </c>
      <c r="AA15" t="s">
        <v>1232</v>
      </c>
      <c r="AB15">
        <v>5</v>
      </c>
      <c r="AD15" t="s">
        <v>1939</v>
      </c>
      <c r="AE15" t="s">
        <v>1972</v>
      </c>
      <c r="AF15" t="s">
        <v>1973</v>
      </c>
    </row>
    <row r="16" spans="1:36">
      <c r="A16" t="s">
        <v>4252</v>
      </c>
      <c r="B16">
        <v>1</v>
      </c>
      <c r="G16">
        <v>3</v>
      </c>
      <c r="I16" t="s">
        <v>4108</v>
      </c>
      <c r="J16" s="71" t="s">
        <v>1931</v>
      </c>
      <c r="K16" t="e">
        <f>COUNTIF([1]债券列表!H18:H1102,[1]Library!J16)</f>
        <v>#VALUE!</v>
      </c>
      <c r="L16" t="s">
        <v>4048</v>
      </c>
      <c r="M16" t="s">
        <v>1989</v>
      </c>
      <c r="O16" s="54">
        <v>5</v>
      </c>
      <c r="P16" s="54">
        <v>6</v>
      </c>
      <c r="Q16" s="54"/>
      <c r="W16" t="s">
        <v>1234</v>
      </c>
      <c r="X16">
        <v>5</v>
      </c>
      <c r="Y16" t="s">
        <v>1235</v>
      </c>
      <c r="Z16">
        <v>5</v>
      </c>
      <c r="AA16" t="s">
        <v>1234</v>
      </c>
      <c r="AB16">
        <v>5</v>
      </c>
      <c r="AD16" t="s">
        <v>1940</v>
      </c>
      <c r="AE16" t="s">
        <v>1974</v>
      </c>
      <c r="AF16" t="s">
        <v>1975</v>
      </c>
    </row>
    <row r="17" spans="5:32">
      <c r="I17" t="s">
        <v>4109</v>
      </c>
      <c r="J17" t="s">
        <v>1932</v>
      </c>
      <c r="K17" t="e">
        <f>COUNTIF([1]债券列表!H19:H1103,[1]Library!J17)</f>
        <v>#VALUE!</v>
      </c>
      <c r="L17" t="s">
        <v>1959</v>
      </c>
      <c r="M17" t="s">
        <v>113</v>
      </c>
      <c r="O17" s="54">
        <v>5</v>
      </c>
      <c r="P17" s="54">
        <v>7</v>
      </c>
      <c r="Q17" s="54"/>
      <c r="W17" t="s">
        <v>1236</v>
      </c>
      <c r="X17">
        <v>6</v>
      </c>
      <c r="Y17" t="s">
        <v>1237</v>
      </c>
      <c r="Z17">
        <v>6</v>
      </c>
      <c r="AA17" t="s">
        <v>1236</v>
      </c>
      <c r="AB17">
        <v>6</v>
      </c>
      <c r="AD17" t="s">
        <v>1941</v>
      </c>
      <c r="AE17" t="s">
        <v>1976</v>
      </c>
      <c r="AF17" t="s">
        <v>1977</v>
      </c>
    </row>
    <row r="18" spans="5:32">
      <c r="I18" t="s">
        <v>4110</v>
      </c>
      <c r="J18" t="s">
        <v>1933</v>
      </c>
      <c r="K18" t="e">
        <f>COUNTIF([1]债券列表!H20:H1104,[1]Library!J18)</f>
        <v>#VALUE!</v>
      </c>
      <c r="L18" t="s">
        <v>1961</v>
      </c>
      <c r="M18" s="55" t="s">
        <v>1990</v>
      </c>
      <c r="O18" s="54">
        <v>5</v>
      </c>
      <c r="P18" s="54">
        <v>7</v>
      </c>
      <c r="Q18" s="54"/>
      <c r="W18" t="s">
        <v>77</v>
      </c>
      <c r="X18">
        <v>6</v>
      </c>
      <c r="Y18" t="s">
        <v>1238</v>
      </c>
      <c r="Z18">
        <v>6</v>
      </c>
      <c r="AA18" t="s">
        <v>77</v>
      </c>
      <c r="AB18">
        <v>6</v>
      </c>
      <c r="AD18" t="s">
        <v>1942</v>
      </c>
      <c r="AE18" t="s">
        <v>1978</v>
      </c>
      <c r="AF18" t="s">
        <v>1979</v>
      </c>
    </row>
    <row r="19" spans="5:32">
      <c r="E19" t="s">
        <v>1187</v>
      </c>
      <c r="F19" t="e" cm="1">
        <f t="array" aca="1" ref="F19" ca="1">_xll.BDP(E19,"NAME_CHINESE_SIMPLIFIED")</f>
        <v>#NAME?</v>
      </c>
      <c r="G19" t="e" cm="1">
        <f t="array" aca="1" ref="G19" ca="1">_xll.BDP(E19,"VOLATILITY_360D")</f>
        <v>#NAME?</v>
      </c>
      <c r="I19" t="s">
        <v>4111</v>
      </c>
      <c r="J19" s="71" t="s">
        <v>1934</v>
      </c>
      <c r="K19" t="e">
        <f>COUNTIF([1]债券列表!H21:H1105,[1]Library!J19)</f>
        <v>#VALUE!</v>
      </c>
      <c r="L19" t="s">
        <v>1963</v>
      </c>
      <c r="M19" t="s">
        <v>1991</v>
      </c>
      <c r="O19" s="54">
        <v>5</v>
      </c>
      <c r="P19" s="54">
        <v>6</v>
      </c>
      <c r="Q19" s="54"/>
      <c r="W19" t="s">
        <v>1239</v>
      </c>
      <c r="X19">
        <v>6</v>
      </c>
      <c r="Y19" t="s">
        <v>1240</v>
      </c>
      <c r="Z19">
        <v>6</v>
      </c>
      <c r="AA19" t="s">
        <v>1239</v>
      </c>
      <c r="AB19">
        <v>6</v>
      </c>
      <c r="AD19" t="s">
        <v>1943</v>
      </c>
      <c r="AE19" t="s">
        <v>1980</v>
      </c>
      <c r="AF19" t="s">
        <v>1981</v>
      </c>
    </row>
    <row r="20" spans="5:32">
      <c r="E20" t="s">
        <v>1909</v>
      </c>
      <c r="F20" t="e" cm="1">
        <f t="array" aca="1" ref="F20" ca="1">_xll.BDP(E20,"NAME_CHINESE_SIMPLIFIED")</f>
        <v>#NAME?</v>
      </c>
      <c r="G20" t="e" cm="1">
        <f t="array" aca="1" ref="G20" ca="1">_xll.BDP(E20,"VOLATILITY_360D")</f>
        <v>#NAME?</v>
      </c>
      <c r="I20" t="s">
        <v>4112</v>
      </c>
      <c r="J20" s="71" t="s">
        <v>1935</v>
      </c>
      <c r="K20" t="e">
        <f>COUNTIF([1]债券列表!H22:H1106,[1]Library!J20)</f>
        <v>#VALUE!</v>
      </c>
      <c r="L20" t="s">
        <v>4049</v>
      </c>
      <c r="M20" t="s">
        <v>1992</v>
      </c>
      <c r="O20" s="54">
        <v>5</v>
      </c>
      <c r="P20" s="54">
        <v>6</v>
      </c>
      <c r="Q20" s="54"/>
      <c r="W20" t="s">
        <v>1241</v>
      </c>
      <c r="X20">
        <v>6</v>
      </c>
      <c r="Y20" t="s">
        <v>1242</v>
      </c>
      <c r="Z20">
        <v>6</v>
      </c>
      <c r="AA20" t="s">
        <v>1241</v>
      </c>
      <c r="AB20">
        <v>6</v>
      </c>
      <c r="AD20" t="s">
        <v>1944</v>
      </c>
      <c r="AE20" t="s">
        <v>1982</v>
      </c>
      <c r="AF20" t="s">
        <v>1983</v>
      </c>
    </row>
    <row r="21" spans="5:32">
      <c r="E21" t="s">
        <v>1911</v>
      </c>
      <c r="F21" t="e" cm="1">
        <f t="array" aca="1" ref="F21" ca="1">_xll.BDP(E21,"NAME_CHINESE_SIMPLIFIED")</f>
        <v>#NAME?</v>
      </c>
      <c r="G21" t="e" cm="1">
        <f t="array" aca="1" ref="G21" ca="1">_xll.BDP(E21,"VOLATILITY_360D")</f>
        <v>#NAME?</v>
      </c>
      <c r="I21" t="s">
        <v>4113</v>
      </c>
      <c r="J21" t="s">
        <v>1936</v>
      </c>
      <c r="K21" t="e">
        <f>COUNTIF([1]债券列表!H23:H1107,[1]Library!J21)</f>
        <v>#VALUE!</v>
      </c>
      <c r="L21" t="s">
        <v>4050</v>
      </c>
      <c r="M21" s="54" t="s">
        <v>113</v>
      </c>
      <c r="O21" s="54">
        <v>5</v>
      </c>
      <c r="P21" s="54">
        <v>7</v>
      </c>
      <c r="Q21" s="54"/>
      <c r="W21" t="s">
        <v>1222</v>
      </c>
      <c r="X21">
        <v>6</v>
      </c>
      <c r="Y21" t="s">
        <v>1243</v>
      </c>
      <c r="Z21">
        <v>6</v>
      </c>
      <c r="AA21" t="s">
        <v>1222</v>
      </c>
      <c r="AB21">
        <v>6</v>
      </c>
      <c r="AD21" t="s">
        <v>1945</v>
      </c>
      <c r="AE21" t="s">
        <v>203</v>
      </c>
      <c r="AF21" t="s">
        <v>204</v>
      </c>
    </row>
    <row r="22" spans="5:32">
      <c r="E22" t="s">
        <v>1910</v>
      </c>
      <c r="F22" t="e" cm="1">
        <f t="array" aca="1" ref="F22" ca="1">_xll.BDP(E22,"NAME_CHINESE_SIMPLIFIED")</f>
        <v>#NAME?</v>
      </c>
      <c r="G22" t="e" cm="1">
        <f t="array" aca="1" ref="G22" ca="1">_xll.BDP(E22,"VOLATILITY_360D")</f>
        <v>#NAME?</v>
      </c>
      <c r="I22" t="s">
        <v>4114</v>
      </c>
      <c r="J22" t="s">
        <v>1937</v>
      </c>
      <c r="K22" t="e">
        <f>COUNTIF([1]债券列表!H24:H1108,[1]Library!J22)</f>
        <v>#VALUE!</v>
      </c>
      <c r="L22" t="s">
        <v>1968</v>
      </c>
      <c r="M22" s="55" t="s">
        <v>1990</v>
      </c>
      <c r="O22" s="54">
        <v>5</v>
      </c>
      <c r="P22" s="54">
        <v>7</v>
      </c>
      <c r="Q22" s="54"/>
      <c r="W22" t="s">
        <v>1244</v>
      </c>
      <c r="X22">
        <v>6</v>
      </c>
      <c r="Y22" t="s">
        <v>1245</v>
      </c>
      <c r="Z22">
        <v>6</v>
      </c>
      <c r="AA22" t="s">
        <v>1244</v>
      </c>
      <c r="AB22">
        <v>6</v>
      </c>
      <c r="AD22" t="s">
        <v>1946</v>
      </c>
      <c r="AE22" t="s">
        <v>1984</v>
      </c>
      <c r="AF22" t="s">
        <v>1985</v>
      </c>
    </row>
    <row r="23" spans="5:32">
      <c r="E23" t="s">
        <v>1912</v>
      </c>
      <c r="F23" t="e" cm="1">
        <f t="array" aca="1" ref="F23" ca="1">_xll.BDP(E23,"NAME_CHINESE_SIMPLIFIED")</f>
        <v>#NAME?</v>
      </c>
      <c r="G23" t="e" cm="1">
        <f t="array" aca="1" ref="G23" ca="1">_xll.BDP(E23,"VOLATILITY_360D")</f>
        <v>#NAME?</v>
      </c>
      <c r="I23" t="s">
        <v>4115</v>
      </c>
      <c r="J23" t="s">
        <v>1938</v>
      </c>
      <c r="K23" t="e">
        <f>COUNTIF([1]债券列表!H25:H1109,[1]Library!J23)</f>
        <v>#VALUE!</v>
      </c>
      <c r="L23" t="s">
        <v>4051</v>
      </c>
      <c r="M23" s="55" t="s">
        <v>1990</v>
      </c>
      <c r="O23" s="54">
        <v>5</v>
      </c>
      <c r="P23" s="54">
        <v>7</v>
      </c>
      <c r="Q23" s="54"/>
      <c r="W23" t="s">
        <v>1246</v>
      </c>
      <c r="X23">
        <v>6</v>
      </c>
      <c r="Y23" t="s">
        <v>1247</v>
      </c>
      <c r="Z23">
        <v>6</v>
      </c>
      <c r="AA23" t="s">
        <v>1246</v>
      </c>
      <c r="AB23">
        <v>6</v>
      </c>
      <c r="AD23" t="s">
        <v>1947</v>
      </c>
      <c r="AE23" t="s">
        <v>1986</v>
      </c>
      <c r="AF23" t="s">
        <v>1149</v>
      </c>
    </row>
    <row r="24" spans="5:32">
      <c r="E24" t="s">
        <v>1913</v>
      </c>
      <c r="F24" t="e" cm="1">
        <f t="array" aca="1" ref="F24" ca="1">_xll.BDP(E24,"NAME_CHINESE_SIMPLIFIED")</f>
        <v>#NAME?</v>
      </c>
      <c r="G24" t="e" cm="1">
        <f t="array" aca="1" ref="G24" ca="1">_xll.BDP(E24,"VOLATILITY_360D")</f>
        <v>#NAME?</v>
      </c>
      <c r="I24" t="s">
        <v>4116</v>
      </c>
      <c r="J24" s="71" t="s">
        <v>1939</v>
      </c>
      <c r="K24" t="e">
        <f>COUNTIF([1]债券列表!H26:H1110,[1]Library!J24)</f>
        <v>#VALUE!</v>
      </c>
      <c r="L24" t="s">
        <v>1972</v>
      </c>
      <c r="M24" t="s">
        <v>1993</v>
      </c>
      <c r="O24" s="54">
        <v>5</v>
      </c>
      <c r="P24" s="54">
        <v>6</v>
      </c>
      <c r="Q24" s="54"/>
      <c r="W24" t="s">
        <v>80</v>
      </c>
      <c r="X24">
        <v>6</v>
      </c>
      <c r="Y24" t="s">
        <v>80</v>
      </c>
      <c r="Z24">
        <v>6</v>
      </c>
      <c r="AA24" t="s">
        <v>80</v>
      </c>
      <c r="AB24">
        <v>6</v>
      </c>
    </row>
    <row r="25" spans="5:32">
      <c r="E25" t="s">
        <v>1914</v>
      </c>
      <c r="F25" t="e" cm="1">
        <f t="array" aca="1" ref="F25" ca="1">_xll.BDP(E25,"NAME_CHINESE_SIMPLIFIED")</f>
        <v>#NAME?</v>
      </c>
      <c r="G25" t="e" cm="1">
        <f t="array" aca="1" ref="G25" ca="1">_xll.BDP(E25,"VOLATILITY_360D")</f>
        <v>#NAME?</v>
      </c>
      <c r="I25" t="s">
        <v>4117</v>
      </c>
      <c r="J25" t="s">
        <v>1940</v>
      </c>
      <c r="K25" t="e">
        <f>COUNTIF([1]债券列表!H27:H1111,[1]Library!J25)</f>
        <v>#VALUE!</v>
      </c>
      <c r="L25" t="s">
        <v>3396</v>
      </c>
      <c r="M25" s="54" t="s">
        <v>113</v>
      </c>
      <c r="O25" s="54">
        <v>5</v>
      </c>
      <c r="P25" s="54">
        <v>7</v>
      </c>
      <c r="Q25" s="54"/>
      <c r="AA25" t="s">
        <v>1248</v>
      </c>
      <c r="AB25">
        <v>6</v>
      </c>
    </row>
    <row r="26" spans="5:32">
      <c r="I26" t="s">
        <v>4118</v>
      </c>
      <c r="J26" t="s">
        <v>1941</v>
      </c>
      <c r="K26" t="e">
        <f>COUNTIF([1]债券列表!H28:H1112,[1]Library!J26)</f>
        <v>#VALUE!</v>
      </c>
      <c r="L26" t="s">
        <v>1976</v>
      </c>
      <c r="M26" t="s">
        <v>1994</v>
      </c>
      <c r="O26" s="54">
        <v>5</v>
      </c>
      <c r="P26" s="54">
        <v>5</v>
      </c>
      <c r="Q26" s="54"/>
      <c r="AA26" t="s">
        <v>1249</v>
      </c>
      <c r="AB26">
        <v>6</v>
      </c>
    </row>
    <row r="27" spans="5:32">
      <c r="I27" t="e">
        <v>#N/A</v>
      </c>
      <c r="J27" t="s">
        <v>1942</v>
      </c>
      <c r="K27" t="e">
        <f>COUNTIF([1]债券列表!H29:H1113,[1]Library!J27)</f>
        <v>#VALUE!</v>
      </c>
      <c r="L27" t="e">
        <v>#N/A</v>
      </c>
      <c r="M27" s="54" t="s">
        <v>113</v>
      </c>
      <c r="O27" s="54">
        <v>5</v>
      </c>
      <c r="P27" s="54">
        <v>7</v>
      </c>
      <c r="Q27" s="54"/>
      <c r="W27" t="s">
        <v>81</v>
      </c>
      <c r="X27">
        <v>6</v>
      </c>
      <c r="AA27" t="s">
        <v>81</v>
      </c>
      <c r="AB27">
        <v>6</v>
      </c>
    </row>
    <row r="28" spans="5:32">
      <c r="I28" t="s">
        <v>4119</v>
      </c>
      <c r="J28" t="s">
        <v>1943</v>
      </c>
      <c r="K28" t="e">
        <f>COUNTIF([1]债券列表!H30:H1114,[1]Library!J28)</f>
        <v>#VALUE!</v>
      </c>
      <c r="L28" t="s">
        <v>1980</v>
      </c>
      <c r="M28" s="54" t="s">
        <v>113</v>
      </c>
      <c r="O28" s="54">
        <v>5</v>
      </c>
      <c r="P28" s="54">
        <v>7</v>
      </c>
      <c r="Q28" s="54"/>
      <c r="W28" t="s">
        <v>1250</v>
      </c>
      <c r="X28">
        <v>3</v>
      </c>
      <c r="Y28" t="s">
        <v>1251</v>
      </c>
      <c r="Z28" t="s">
        <v>113</v>
      </c>
      <c r="AA28" t="s">
        <v>1252</v>
      </c>
      <c r="AB28" t="s">
        <v>113</v>
      </c>
    </row>
    <row r="29" spans="5:32">
      <c r="I29" t="s">
        <v>4120</v>
      </c>
      <c r="J29" t="s">
        <v>1944</v>
      </c>
      <c r="K29" t="e">
        <f>COUNTIF([1]债券列表!H31:H1115,[1]Library!J29)</f>
        <v>#VALUE!</v>
      </c>
      <c r="L29" t="s">
        <v>1982</v>
      </c>
      <c r="M29" s="54" t="s">
        <v>4121</v>
      </c>
      <c r="O29" s="54">
        <v>5</v>
      </c>
      <c r="P29" s="54">
        <v>5</v>
      </c>
      <c r="Q29" s="54"/>
      <c r="W29" t="s">
        <v>1925</v>
      </c>
      <c r="X29">
        <v>5</v>
      </c>
      <c r="Y29" t="s">
        <v>1253</v>
      </c>
      <c r="Z29">
        <v>4</v>
      </c>
      <c r="AA29" t="s">
        <v>1250</v>
      </c>
      <c r="AB29">
        <v>3</v>
      </c>
    </row>
    <row r="30" spans="5:32">
      <c r="I30" t="s">
        <v>4122</v>
      </c>
      <c r="J30" t="s">
        <v>1945</v>
      </c>
      <c r="K30" t="e">
        <f>COUNTIF([1]债券列表!H32:H1116,[1]Library!J30)</f>
        <v>#VALUE!</v>
      </c>
      <c r="L30" t="s">
        <v>4049</v>
      </c>
      <c r="M30" s="54" t="s">
        <v>113</v>
      </c>
      <c r="N30" t="s">
        <v>1992</v>
      </c>
      <c r="O30" s="54">
        <v>5</v>
      </c>
      <c r="P30" s="54">
        <v>5</v>
      </c>
      <c r="Q30" s="54"/>
      <c r="W30" t="s">
        <v>1257</v>
      </c>
      <c r="X30">
        <v>4</v>
      </c>
      <c r="Y30" t="s">
        <v>1254</v>
      </c>
      <c r="Z30">
        <v>5</v>
      </c>
      <c r="AA30" t="s">
        <v>1255</v>
      </c>
      <c r="AB30">
        <v>3</v>
      </c>
    </row>
    <row r="31" spans="5:32">
      <c r="I31" t="s">
        <v>4123</v>
      </c>
      <c r="J31" t="s">
        <v>1946</v>
      </c>
      <c r="K31" t="e">
        <f>COUNTIF([1]债券列表!H33:H1117,[1]Library!J31)</f>
        <v>#VALUE!</v>
      </c>
      <c r="L31" t="s">
        <v>4052</v>
      </c>
      <c r="M31" s="54" t="s">
        <v>113</v>
      </c>
      <c r="N31" s="54" t="s">
        <v>113</v>
      </c>
      <c r="O31" s="54">
        <v>5</v>
      </c>
      <c r="P31" s="54">
        <v>7</v>
      </c>
      <c r="Q31" s="54"/>
      <c r="W31" t="s">
        <v>4268</v>
      </c>
      <c r="X31">
        <v>5</v>
      </c>
      <c r="Y31" t="s">
        <v>1256</v>
      </c>
      <c r="Z31">
        <v>3</v>
      </c>
      <c r="AA31" t="s">
        <v>1257</v>
      </c>
      <c r="AB31">
        <v>4</v>
      </c>
    </row>
    <row r="32" spans="5:32">
      <c r="I32" t="s">
        <v>4124</v>
      </c>
      <c r="J32" t="s">
        <v>1947</v>
      </c>
      <c r="K32" t="e">
        <f>COUNTIF([1]债券列表!H34:H1118,[1]Library!J32)</f>
        <v>#VALUE!</v>
      </c>
      <c r="L32" t="s">
        <v>1986</v>
      </c>
      <c r="M32" s="54" t="s">
        <v>113</v>
      </c>
      <c r="N32" s="54" t="s">
        <v>113</v>
      </c>
      <c r="O32" s="54">
        <v>5</v>
      </c>
      <c r="P32" s="54">
        <v>7</v>
      </c>
      <c r="Q32" s="54"/>
      <c r="W32" s="43" t="s">
        <v>1259</v>
      </c>
      <c r="X32">
        <v>4</v>
      </c>
      <c r="Y32" t="s">
        <v>1258</v>
      </c>
      <c r="Z32">
        <v>5</v>
      </c>
      <c r="AA32" t="s">
        <v>1259</v>
      </c>
      <c r="AB32">
        <v>4</v>
      </c>
    </row>
    <row r="33" spans="9:28">
      <c r="I33" t="s">
        <v>4125</v>
      </c>
      <c r="J33" t="s">
        <v>2106</v>
      </c>
      <c r="K33" t="e">
        <f>COUNTIF([1]债券列表!H35:H1119,[1]Library!J33)</f>
        <v>#VALUE!</v>
      </c>
      <c r="L33" t="s">
        <v>4053</v>
      </c>
      <c r="M33" s="54" t="s">
        <v>2107</v>
      </c>
      <c r="N33" s="54"/>
      <c r="O33" s="54">
        <v>3</v>
      </c>
      <c r="P33" s="54">
        <v>3</v>
      </c>
      <c r="Q33" s="54"/>
      <c r="W33" t="s">
        <v>4361</v>
      </c>
      <c r="X33">
        <v>1</v>
      </c>
      <c r="Y33" t="s">
        <v>1260</v>
      </c>
      <c r="Z33">
        <v>4</v>
      </c>
      <c r="AA33" t="s">
        <v>1378</v>
      </c>
      <c r="AB33">
        <v>2</v>
      </c>
    </row>
    <row r="34" spans="9:28">
      <c r="I34" t="e">
        <v>#N/A</v>
      </c>
      <c r="J34" t="s">
        <v>2108</v>
      </c>
      <c r="K34" t="e">
        <f>COUNTIF([1]债券列表!H35:H1120,[1]Library!J34)</f>
        <v>#VALUE!</v>
      </c>
      <c r="L34" t="e">
        <v>#N/A</v>
      </c>
      <c r="M34" s="54" t="s">
        <v>2109</v>
      </c>
      <c r="O34" s="54">
        <v>3</v>
      </c>
      <c r="P34" s="54">
        <v>3</v>
      </c>
      <c r="Q34" s="54"/>
      <c r="W34" t="s">
        <v>4367</v>
      </c>
      <c r="X34">
        <v>6</v>
      </c>
      <c r="Y34" t="s">
        <v>1261</v>
      </c>
      <c r="Z34">
        <v>4</v>
      </c>
      <c r="AA34" t="s">
        <v>1922</v>
      </c>
      <c r="AB34">
        <v>6</v>
      </c>
    </row>
    <row r="35" spans="9:28">
      <c r="I35" t="s">
        <v>4126</v>
      </c>
      <c r="J35" t="s">
        <v>2110</v>
      </c>
      <c r="K35" t="e">
        <f>COUNTIF([1]债券列表!H36:H1121,[1]Library!J35)</f>
        <v>#VALUE!</v>
      </c>
      <c r="L35" t="s">
        <v>3524</v>
      </c>
      <c r="M35" s="54" t="s">
        <v>113</v>
      </c>
      <c r="N35" s="54" t="s">
        <v>113</v>
      </c>
      <c r="O35" s="54">
        <v>5</v>
      </c>
      <c r="P35" s="54">
        <v>7</v>
      </c>
      <c r="Q35" s="54"/>
      <c r="Y35" t="s">
        <v>1262</v>
      </c>
      <c r="Z35">
        <v>3</v>
      </c>
      <c r="AA35" t="s">
        <v>1923</v>
      </c>
      <c r="AB35">
        <v>3</v>
      </c>
    </row>
    <row r="36" spans="9:28">
      <c r="I36" t="s">
        <v>4127</v>
      </c>
      <c r="J36" t="s">
        <v>2105</v>
      </c>
      <c r="K36" t="e">
        <f>COUNTIF([1]债券列表!H37:H1122,[1]Library!J36)</f>
        <v>#VALUE!</v>
      </c>
      <c r="L36" t="s">
        <v>3521</v>
      </c>
      <c r="M36" s="54" t="s">
        <v>113</v>
      </c>
      <c r="N36" s="54" t="s">
        <v>113</v>
      </c>
      <c r="O36" s="54">
        <v>5</v>
      </c>
      <c r="P36" s="54">
        <v>7</v>
      </c>
      <c r="Q36" s="54"/>
      <c r="Y36" t="s">
        <v>1263</v>
      </c>
      <c r="Z36">
        <v>4</v>
      </c>
      <c r="AA36" t="s">
        <v>1926</v>
      </c>
      <c r="AB36">
        <v>5</v>
      </c>
    </row>
    <row r="37" spans="9:28">
      <c r="I37" t="s">
        <v>4128</v>
      </c>
      <c r="J37" t="s">
        <v>3623</v>
      </c>
      <c r="K37" t="e">
        <f>COUNTIF([1]债券列表!H38:H1123,[1]Library!J37)</f>
        <v>#VALUE!</v>
      </c>
      <c r="L37" t="s">
        <v>111</v>
      </c>
      <c r="M37" s="54" t="s">
        <v>4254</v>
      </c>
      <c r="O37" s="54">
        <v>3</v>
      </c>
      <c r="P37" s="54">
        <v>3</v>
      </c>
      <c r="Q37" s="54"/>
      <c r="Y37" t="s">
        <v>1379</v>
      </c>
      <c r="Z37">
        <v>6</v>
      </c>
      <c r="AA37" t="s">
        <v>2149</v>
      </c>
      <c r="AB37">
        <v>5</v>
      </c>
    </row>
    <row r="38" spans="9:28">
      <c r="I38" t="s">
        <v>4129</v>
      </c>
      <c r="J38" t="s">
        <v>2575</v>
      </c>
      <c r="K38" t="e">
        <f>COUNTIF([1]债券列表!H39:H1124,[1]Library!J38)</f>
        <v>#VALUE!</v>
      </c>
      <c r="L38" t="s">
        <v>4054</v>
      </c>
      <c r="M38" s="54" t="s">
        <v>4254</v>
      </c>
      <c r="O38" s="54">
        <v>3</v>
      </c>
      <c r="P38" s="54">
        <v>3</v>
      </c>
      <c r="Q38" s="54"/>
      <c r="Y38" t="s">
        <v>1380</v>
      </c>
      <c r="Z38">
        <v>6</v>
      </c>
      <c r="AA38" t="s">
        <v>2150</v>
      </c>
      <c r="AB38">
        <v>1</v>
      </c>
    </row>
    <row r="39" spans="9:28">
      <c r="I39" t="s">
        <v>4130</v>
      </c>
      <c r="J39" t="s">
        <v>3650</v>
      </c>
      <c r="K39" t="e">
        <f>COUNTIF([1]债券列表!H40:H1125,[1]Library!J39)</f>
        <v>#VALUE!</v>
      </c>
      <c r="L39" t="s">
        <v>3599</v>
      </c>
      <c r="M39" s="54" t="s">
        <v>113</v>
      </c>
      <c r="N39" t="s">
        <v>3692</v>
      </c>
      <c r="O39" s="54">
        <v>5</v>
      </c>
      <c r="P39" s="54">
        <v>7</v>
      </c>
      <c r="Q39" s="54"/>
      <c r="Y39" t="s">
        <v>1381</v>
      </c>
      <c r="Z39">
        <v>3</v>
      </c>
      <c r="AA39" t="s">
        <v>2151</v>
      </c>
      <c r="AB39">
        <v>2</v>
      </c>
    </row>
    <row r="40" spans="9:28">
      <c r="I40" t="s">
        <v>4131</v>
      </c>
      <c r="J40" t="s">
        <v>3653</v>
      </c>
      <c r="K40" t="e">
        <f>COUNTIF([1]债券列表!H41:H1126,[1]Library!J40)</f>
        <v>#VALUE!</v>
      </c>
      <c r="L40" t="s">
        <v>3599</v>
      </c>
      <c r="M40" s="54" t="s">
        <v>113</v>
      </c>
      <c r="N40" t="s">
        <v>3692</v>
      </c>
      <c r="O40" s="54">
        <v>5</v>
      </c>
      <c r="P40" s="54">
        <v>7</v>
      </c>
      <c r="Q40" s="54"/>
      <c r="Y40" t="s">
        <v>1382</v>
      </c>
      <c r="Z40">
        <v>3</v>
      </c>
      <c r="AA40" t="s">
        <v>1925</v>
      </c>
      <c r="AB40">
        <v>5</v>
      </c>
    </row>
    <row r="41" spans="9:28">
      <c r="I41" t="s">
        <v>4132</v>
      </c>
      <c r="J41" t="s">
        <v>3659</v>
      </c>
      <c r="K41" t="e">
        <f>COUNTIF([1]债券列表!H42:H1127,[1]Library!J41)</f>
        <v>#VALUE!</v>
      </c>
      <c r="L41" t="s">
        <v>3599</v>
      </c>
      <c r="M41" s="54" t="s">
        <v>3693</v>
      </c>
      <c r="O41" s="54">
        <v>5</v>
      </c>
      <c r="P41" s="54">
        <v>7</v>
      </c>
      <c r="Q41" s="54"/>
      <c r="Y41" t="s">
        <v>1917</v>
      </c>
      <c r="Z41">
        <v>6</v>
      </c>
      <c r="AA41" t="s">
        <v>3694</v>
      </c>
      <c r="AB41">
        <v>5</v>
      </c>
    </row>
    <row r="42" spans="9:28">
      <c r="I42" t="s">
        <v>4133</v>
      </c>
      <c r="J42" t="s">
        <v>3663</v>
      </c>
      <c r="K42" t="e">
        <f>COUNTIF([1]债券列表!H43:H1128,[1]Library!J42)</f>
        <v>#VALUE!</v>
      </c>
      <c r="L42" t="s">
        <v>3674</v>
      </c>
      <c r="M42" s="54" t="s">
        <v>3693</v>
      </c>
      <c r="O42" s="54">
        <v>5</v>
      </c>
      <c r="P42" s="54">
        <v>7</v>
      </c>
      <c r="Q42" s="54"/>
      <c r="Y42" t="s">
        <v>1918</v>
      </c>
      <c r="Z42">
        <v>6</v>
      </c>
      <c r="AA42" t="s">
        <v>4307</v>
      </c>
      <c r="AB42">
        <v>6</v>
      </c>
    </row>
    <row r="43" spans="9:28">
      <c r="I43" t="s">
        <v>4134</v>
      </c>
      <c r="J43" t="s">
        <v>2522</v>
      </c>
      <c r="K43" t="e">
        <f>COUNTIF([1]债券列表!H44:H1129,[1]Library!J43)</f>
        <v>#VALUE!</v>
      </c>
      <c r="L43" t="s">
        <v>3412</v>
      </c>
      <c r="M43" t="s">
        <v>113</v>
      </c>
      <c r="N43" t="s">
        <v>3695</v>
      </c>
      <c r="O43" s="54">
        <v>5</v>
      </c>
      <c r="P43" s="54">
        <v>7</v>
      </c>
      <c r="Q43" s="54"/>
      <c r="Y43" t="s">
        <v>1919</v>
      </c>
      <c r="Z43">
        <v>5</v>
      </c>
      <c r="AA43" s="43" t="s">
        <v>4358</v>
      </c>
      <c r="AB43">
        <v>6</v>
      </c>
    </row>
    <row r="44" spans="9:28">
      <c r="I44" t="s">
        <v>4135</v>
      </c>
      <c r="J44" t="s">
        <v>2482</v>
      </c>
      <c r="K44" t="e">
        <f>COUNTIF([1]债券列表!H45:H1130,[1]Library!J44)</f>
        <v>#VALUE!</v>
      </c>
      <c r="L44" t="s">
        <v>3599</v>
      </c>
      <c r="M44" t="s">
        <v>113</v>
      </c>
      <c r="N44" t="s">
        <v>113</v>
      </c>
      <c r="O44" s="54">
        <v>5</v>
      </c>
      <c r="P44" s="54">
        <v>7</v>
      </c>
      <c r="Q44" s="54"/>
      <c r="Y44" t="s">
        <v>1920</v>
      </c>
      <c r="Z44">
        <v>6</v>
      </c>
      <c r="AA44" t="s">
        <v>4368</v>
      </c>
      <c r="AB44">
        <v>3</v>
      </c>
    </row>
    <row r="45" spans="9:28">
      <c r="I45" t="s">
        <v>4136</v>
      </c>
      <c r="J45" t="s">
        <v>2513</v>
      </c>
      <c r="K45" t="e">
        <f>COUNTIF([1]债券列表!H46:H1131,[1]Library!J45)</f>
        <v>#VALUE!</v>
      </c>
      <c r="L45" t="s">
        <v>4055</v>
      </c>
      <c r="M45" t="s">
        <v>113</v>
      </c>
      <c r="N45" t="s">
        <v>113</v>
      </c>
      <c r="O45" s="54">
        <v>5</v>
      </c>
      <c r="P45" s="54">
        <v>7</v>
      </c>
      <c r="Q45" s="54"/>
      <c r="Y45" t="s">
        <v>1921</v>
      </c>
      <c r="Z45">
        <v>5</v>
      </c>
      <c r="AA45" t="s">
        <v>4369</v>
      </c>
      <c r="AB45">
        <v>4</v>
      </c>
    </row>
    <row r="46" spans="9:28">
      <c r="I46" t="s">
        <v>4137</v>
      </c>
      <c r="J46" t="s">
        <v>4041</v>
      </c>
      <c r="K46" t="e">
        <f>COUNTIF([1]债券列表!H47:H1132,[1]Library!J46)</f>
        <v>#VALUE!</v>
      </c>
      <c r="L46" t="s">
        <v>3188</v>
      </c>
      <c r="M46" s="54" t="s">
        <v>1188</v>
      </c>
      <c r="N46" s="54"/>
      <c r="O46" s="54">
        <v>3</v>
      </c>
      <c r="P46" s="54">
        <v>3</v>
      </c>
      <c r="Q46" s="54"/>
      <c r="Y46" t="s">
        <v>1924</v>
      </c>
      <c r="Z46">
        <v>4</v>
      </c>
    </row>
    <row r="47" spans="9:28">
      <c r="I47" t="s">
        <v>4138</v>
      </c>
      <c r="J47" t="s">
        <v>234</v>
      </c>
      <c r="K47" t="e">
        <f>COUNTIF([1]债券列表!H48:H1133,[1]Library!J47)</f>
        <v>#VALUE!</v>
      </c>
      <c r="L47" t="s">
        <v>4056</v>
      </c>
      <c r="M47" s="54" t="s">
        <v>1251</v>
      </c>
      <c r="N47" s="54"/>
      <c r="O47" s="54">
        <v>5</v>
      </c>
      <c r="P47" s="54">
        <v>7</v>
      </c>
      <c r="Q47" s="54"/>
      <c r="Y47" t="s">
        <v>3643</v>
      </c>
      <c r="Z47">
        <v>5</v>
      </c>
    </row>
    <row r="48" spans="9:28">
      <c r="I48" t="s">
        <v>4139</v>
      </c>
      <c r="J48" t="s">
        <v>273</v>
      </c>
      <c r="K48" t="e">
        <f>COUNTIF([1]债券列表!H49:H1134,[1]Library!J48)</f>
        <v>#VALUE!</v>
      </c>
      <c r="L48" t="s">
        <v>275</v>
      </c>
      <c r="M48" s="54" t="s">
        <v>2109</v>
      </c>
      <c r="O48" s="54">
        <v>3</v>
      </c>
      <c r="P48" s="54">
        <v>3</v>
      </c>
      <c r="Q48" s="54"/>
      <c r="Y48" t="s">
        <v>3696</v>
      </c>
      <c r="Z48">
        <v>6</v>
      </c>
    </row>
    <row r="49" spans="9:26">
      <c r="I49" t="s">
        <v>4140</v>
      </c>
      <c r="J49" t="s">
        <v>450</v>
      </c>
      <c r="K49" t="e">
        <f>COUNTIF([1]债券列表!H50:H1135,[1]Library!J49)</f>
        <v>#VALUE!</v>
      </c>
      <c r="L49" t="s">
        <v>4057</v>
      </c>
      <c r="M49" s="55" t="s">
        <v>4262</v>
      </c>
      <c r="O49" s="54">
        <v>4</v>
      </c>
      <c r="P49" s="54">
        <v>4</v>
      </c>
      <c r="Q49" s="54"/>
      <c r="Y49" t="s">
        <v>4239</v>
      </c>
      <c r="Z49">
        <v>2</v>
      </c>
    </row>
    <row r="50" spans="9:26">
      <c r="I50" t="s">
        <v>4141</v>
      </c>
      <c r="J50" t="s">
        <v>460</v>
      </c>
      <c r="K50" t="e">
        <f>COUNTIF([1]债券列表!H51:H1136,[1]Library!J50)</f>
        <v>#VALUE!</v>
      </c>
      <c r="L50" t="s">
        <v>4058</v>
      </c>
      <c r="M50" s="55" t="s">
        <v>1207</v>
      </c>
      <c r="N50" s="54"/>
      <c r="O50" s="54">
        <v>4</v>
      </c>
      <c r="P50" s="54">
        <v>4</v>
      </c>
      <c r="Q50" s="54"/>
      <c r="Y50" t="s">
        <v>4241</v>
      </c>
      <c r="Z50">
        <v>5</v>
      </c>
    </row>
    <row r="51" spans="9:26">
      <c r="I51" t="s">
        <v>4142</v>
      </c>
      <c r="J51" t="s">
        <v>2420</v>
      </c>
      <c r="K51" t="e">
        <f>COUNTIF([1]债券列表!H52:H1137,[1]Library!J51)</f>
        <v>#VALUE!</v>
      </c>
      <c r="L51" t="s">
        <v>4059</v>
      </c>
      <c r="M51" s="54" t="s">
        <v>113</v>
      </c>
      <c r="N51" s="54"/>
      <c r="O51" s="54">
        <v>5</v>
      </c>
      <c r="P51" s="54">
        <v>7</v>
      </c>
      <c r="Q51" s="54"/>
      <c r="Y51" t="s">
        <v>4370</v>
      </c>
      <c r="Z51">
        <v>6</v>
      </c>
    </row>
    <row r="52" spans="9:26">
      <c r="I52" t="s">
        <v>4143</v>
      </c>
      <c r="J52" t="s">
        <v>2421</v>
      </c>
      <c r="K52" t="e">
        <f>COUNTIF([1]债券列表!H53:H1138,[1]Library!J52)</f>
        <v>#VALUE!</v>
      </c>
      <c r="L52" t="s">
        <v>4060</v>
      </c>
      <c r="M52" s="55" t="s">
        <v>4144</v>
      </c>
      <c r="O52" s="54">
        <v>3</v>
      </c>
      <c r="P52" s="54">
        <v>3</v>
      </c>
      <c r="Q52" s="54"/>
      <c r="Y52" t="s">
        <v>4371</v>
      </c>
      <c r="Z52">
        <v>6</v>
      </c>
    </row>
    <row r="53" spans="9:26">
      <c r="I53" t="s">
        <v>4145</v>
      </c>
      <c r="J53" t="s">
        <v>2425</v>
      </c>
      <c r="K53" t="e">
        <f>COUNTIF([1]债券列表!H54:H1139,[1]Library!J53)</f>
        <v>#VALUE!</v>
      </c>
      <c r="L53" t="s">
        <v>3172</v>
      </c>
      <c r="M53" s="55" t="s">
        <v>4146</v>
      </c>
      <c r="O53" s="54">
        <v>4</v>
      </c>
      <c r="P53" s="54">
        <v>4</v>
      </c>
      <c r="Q53" s="54"/>
      <c r="Y53" t="s">
        <v>4372</v>
      </c>
      <c r="Z53">
        <v>4</v>
      </c>
    </row>
    <row r="54" spans="9:26">
      <c r="I54" t="s">
        <v>4147</v>
      </c>
      <c r="J54" t="s">
        <v>2431</v>
      </c>
      <c r="K54" t="e">
        <f>COUNTIF([1]债券列表!H55:H1140,[1]Library!J54)</f>
        <v>#VALUE!</v>
      </c>
      <c r="L54" t="s">
        <v>4061</v>
      </c>
      <c r="M54" s="55" t="s">
        <v>4144</v>
      </c>
      <c r="O54" s="54">
        <v>3</v>
      </c>
      <c r="P54" s="54">
        <v>3</v>
      </c>
      <c r="Q54" s="54"/>
    </row>
    <row r="55" spans="9:26">
      <c r="I55" t="s">
        <v>4148</v>
      </c>
      <c r="J55" t="s">
        <v>2436</v>
      </c>
      <c r="K55" t="e">
        <f>COUNTIF([1]债券列表!H56:H1141,[1]Library!J55)</f>
        <v>#VALUE!</v>
      </c>
      <c r="L55" t="s">
        <v>116</v>
      </c>
      <c r="M55" s="54" t="s">
        <v>1188</v>
      </c>
      <c r="O55" s="54">
        <v>3</v>
      </c>
      <c r="P55" s="54">
        <v>3</v>
      </c>
      <c r="Q55" s="54"/>
    </row>
    <row r="56" spans="9:26">
      <c r="I56" t="s">
        <v>4149</v>
      </c>
      <c r="J56" t="s">
        <v>2438</v>
      </c>
      <c r="K56" t="e">
        <f>COUNTIF([1]债券列表!H57:H1142,[1]Library!J56)</f>
        <v>#VALUE!</v>
      </c>
      <c r="L56" t="s">
        <v>116</v>
      </c>
      <c r="M56" s="54" t="s">
        <v>1188</v>
      </c>
      <c r="O56" s="54">
        <v>3</v>
      </c>
      <c r="P56" s="54">
        <v>3</v>
      </c>
      <c r="Q56" s="54"/>
    </row>
    <row r="57" spans="9:26">
      <c r="I57" t="s">
        <v>4150</v>
      </c>
      <c r="J57" t="s">
        <v>2455</v>
      </c>
      <c r="K57" t="e">
        <f>COUNTIF([1]债券列表!H58:H1143,[1]Library!J57)</f>
        <v>#VALUE!</v>
      </c>
      <c r="L57" t="s">
        <v>111</v>
      </c>
      <c r="M57" t="s">
        <v>4151</v>
      </c>
      <c r="O57" s="54">
        <v>3</v>
      </c>
      <c r="P57" s="54">
        <v>3</v>
      </c>
      <c r="Q57" s="54"/>
    </row>
    <row r="58" spans="9:26">
      <c r="I58" t="s">
        <v>4152</v>
      </c>
      <c r="J58" t="s">
        <v>2459</v>
      </c>
      <c r="K58" t="e">
        <f>COUNTIF([1]债券列表!H59:H1144,[1]Library!J58)</f>
        <v>#VALUE!</v>
      </c>
      <c r="L58" t="s">
        <v>4062</v>
      </c>
      <c r="M58" s="55" t="s">
        <v>4146</v>
      </c>
      <c r="O58" s="69">
        <v>4</v>
      </c>
      <c r="P58" s="69">
        <v>4</v>
      </c>
      <c r="Q58" s="69"/>
    </row>
    <row r="59" spans="9:26">
      <c r="I59" t="s">
        <v>4153</v>
      </c>
      <c r="J59" t="s">
        <v>2461</v>
      </c>
      <c r="K59" t="e">
        <f>COUNTIF([1]债券列表!H60:H1145,[1]Library!J59)</f>
        <v>#VALUE!</v>
      </c>
      <c r="L59" t="s">
        <v>4063</v>
      </c>
      <c r="M59" s="54" t="s">
        <v>4263</v>
      </c>
      <c r="O59" s="54">
        <v>4</v>
      </c>
      <c r="P59" s="54">
        <v>4</v>
      </c>
      <c r="Q59" s="54"/>
    </row>
    <row r="60" spans="9:26">
      <c r="I60" t="s">
        <v>4154</v>
      </c>
      <c r="J60" t="s">
        <v>2475</v>
      </c>
      <c r="K60" t="e">
        <f>COUNTIF([1]债券列表!H61:H1146,[1]Library!J60)</f>
        <v>#VALUE!</v>
      </c>
      <c r="L60" t="s">
        <v>3243</v>
      </c>
      <c r="M60" s="66" t="s">
        <v>4155</v>
      </c>
      <c r="O60" s="54">
        <v>4</v>
      </c>
      <c r="P60" s="54">
        <v>4</v>
      </c>
      <c r="Q60" s="54"/>
      <c r="W60" t="s">
        <v>4243</v>
      </c>
    </row>
    <row r="61" spans="9:26">
      <c r="I61" t="s">
        <v>4156</v>
      </c>
      <c r="J61" t="s">
        <v>368</v>
      </c>
      <c r="K61" t="e">
        <f>COUNTIF([1]债券列表!H62:H1147,[1]Library!J61)</f>
        <v>#VALUE!</v>
      </c>
      <c r="L61" t="s">
        <v>370</v>
      </c>
      <c r="M61" s="66" t="s">
        <v>4155</v>
      </c>
      <c r="O61" s="54">
        <v>4</v>
      </c>
      <c r="P61" s="54">
        <v>4</v>
      </c>
      <c r="Q61" s="54"/>
    </row>
    <row r="62" spans="9:26">
      <c r="I62" t="s">
        <v>4157</v>
      </c>
      <c r="J62" s="71" t="s">
        <v>2490</v>
      </c>
      <c r="K62" t="e">
        <f>COUNTIF([1]债券列表!H63:H1148,[1]Library!J62)</f>
        <v>#VALUE!</v>
      </c>
      <c r="L62" t="s">
        <v>4064</v>
      </c>
      <c r="M62" t="s">
        <v>4158</v>
      </c>
      <c r="O62" s="54">
        <v>5</v>
      </c>
      <c r="P62" s="54">
        <v>6</v>
      </c>
      <c r="Q62" s="54"/>
    </row>
    <row r="63" spans="9:26">
      <c r="I63" t="s">
        <v>4159</v>
      </c>
      <c r="J63" s="71" t="s">
        <v>2520</v>
      </c>
      <c r="K63" t="e">
        <f>COUNTIF([1]债券列表!H64:H1149,[1]Library!J63)</f>
        <v>#VALUE!</v>
      </c>
      <c r="L63" t="s">
        <v>3406</v>
      </c>
      <c r="M63" t="s">
        <v>4160</v>
      </c>
      <c r="O63" s="54">
        <v>5</v>
      </c>
      <c r="P63" s="54">
        <v>6</v>
      </c>
      <c r="Q63" s="54"/>
    </row>
    <row r="64" spans="9:26">
      <c r="I64" t="s">
        <v>4161</v>
      </c>
      <c r="J64" t="s">
        <v>2549</v>
      </c>
      <c r="K64" t="e">
        <f>COUNTIF([1]债券列表!H64:H1150,[1]Library!J64)</f>
        <v>#VALUE!</v>
      </c>
      <c r="L64" t="s">
        <v>4065</v>
      </c>
      <c r="M64" t="s">
        <v>4162</v>
      </c>
      <c r="O64" s="54">
        <v>4</v>
      </c>
      <c r="P64" s="54">
        <v>4</v>
      </c>
      <c r="Q64" s="54"/>
    </row>
    <row r="65" spans="9:17">
      <c r="I65" t="s">
        <v>4163</v>
      </c>
      <c r="J65" t="s">
        <v>2551</v>
      </c>
      <c r="K65" t="e">
        <f>COUNTIF([1]债券列表!H65:H1151,[1]Library!J65)</f>
        <v>#VALUE!</v>
      </c>
      <c r="L65" t="s">
        <v>4066</v>
      </c>
      <c r="M65" t="s">
        <v>4164</v>
      </c>
      <c r="O65" s="54">
        <v>3</v>
      </c>
      <c r="P65" s="54">
        <v>3</v>
      </c>
      <c r="Q65" s="54"/>
    </row>
    <row r="66" spans="9:17">
      <c r="I66" t="s">
        <v>4165</v>
      </c>
      <c r="J66" t="s">
        <v>2556</v>
      </c>
      <c r="K66" t="e">
        <f>COUNTIF([1]债券列表!H66:H1152,[1]Library!J66)</f>
        <v>#VALUE!</v>
      </c>
      <c r="L66" t="s">
        <v>4067</v>
      </c>
      <c r="M66" s="55" t="s">
        <v>4166</v>
      </c>
      <c r="O66" s="54">
        <v>4</v>
      </c>
      <c r="P66" s="54">
        <v>4</v>
      </c>
      <c r="Q66" s="54"/>
    </row>
    <row r="67" spans="9:17">
      <c r="I67" t="s">
        <v>4167</v>
      </c>
      <c r="J67" t="s">
        <v>2442</v>
      </c>
      <c r="K67" t="e">
        <f>COUNTIF([1]债券列表!H67:H1153,[1]Library!J67)</f>
        <v>#VALUE!</v>
      </c>
      <c r="L67" t="s">
        <v>111</v>
      </c>
      <c r="M67" s="54" t="s">
        <v>4254</v>
      </c>
      <c r="O67" s="54">
        <v>3</v>
      </c>
      <c r="P67" s="54">
        <v>3</v>
      </c>
      <c r="Q67" s="54"/>
    </row>
    <row r="68" spans="9:17">
      <c r="I68" t="s">
        <v>4168</v>
      </c>
      <c r="J68" t="s">
        <v>2566</v>
      </c>
      <c r="K68" t="e">
        <f>COUNTIF([1]债券列表!H68:H1154,[1]Library!J68)</f>
        <v>#VALUE!</v>
      </c>
      <c r="L68" t="s">
        <v>4068</v>
      </c>
      <c r="M68" s="54" t="s">
        <v>4240</v>
      </c>
      <c r="O68" s="54">
        <v>5</v>
      </c>
      <c r="P68" s="54">
        <v>5</v>
      </c>
      <c r="Q68" s="54"/>
    </row>
    <row r="69" spans="9:17">
      <c r="I69" t="s">
        <v>4169</v>
      </c>
      <c r="J69" t="s">
        <v>2568</v>
      </c>
      <c r="K69" t="e">
        <f>COUNTIF([1]债券列表!H69:H1155,[1]Library!J69)</f>
        <v>#VALUE!</v>
      </c>
      <c r="L69" t="s">
        <v>4069</v>
      </c>
      <c r="M69" s="55" t="s">
        <v>4170</v>
      </c>
      <c r="O69" s="54">
        <v>5</v>
      </c>
      <c r="P69" s="54">
        <v>5</v>
      </c>
      <c r="Q69" s="54"/>
    </row>
    <row r="70" spans="9:17">
      <c r="I70" t="s">
        <v>4171</v>
      </c>
      <c r="J70" t="s">
        <v>2570</v>
      </c>
      <c r="K70" t="e">
        <f>COUNTIF([1]债券列表!H70:H1156,[1]Library!J70)</f>
        <v>#VALUE!</v>
      </c>
      <c r="L70" t="s">
        <v>3511</v>
      </c>
      <c r="M70" t="s">
        <v>4172</v>
      </c>
      <c r="O70" s="54">
        <v>4</v>
      </c>
      <c r="P70" s="54">
        <v>4</v>
      </c>
      <c r="Q70" s="54"/>
    </row>
    <row r="71" spans="9:17">
      <c r="I71" t="s">
        <v>4173</v>
      </c>
      <c r="J71" t="s">
        <v>2571</v>
      </c>
      <c r="K71" t="e">
        <f>COUNTIF([1]债券列表!H71:H1157,[1]Library!J71)</f>
        <v>#VALUE!</v>
      </c>
      <c r="L71" t="s">
        <v>4070</v>
      </c>
      <c r="M71" s="55" t="s">
        <v>4174</v>
      </c>
      <c r="O71" s="54">
        <v>4</v>
      </c>
      <c r="P71" s="54">
        <v>4</v>
      </c>
      <c r="Q71" s="54"/>
    </row>
    <row r="72" spans="9:17">
      <c r="I72" t="s">
        <v>4175</v>
      </c>
      <c r="J72" t="s">
        <v>2434</v>
      </c>
      <c r="K72" t="e">
        <f>COUNTIF([1]债券列表!H72:H1158,[1]Library!J72)</f>
        <v>#VALUE!</v>
      </c>
      <c r="L72" t="s">
        <v>4071</v>
      </c>
      <c r="M72" s="54" t="s">
        <v>4256</v>
      </c>
      <c r="O72" s="54">
        <v>3</v>
      </c>
      <c r="P72" s="54">
        <v>3</v>
      </c>
      <c r="Q72" s="54"/>
    </row>
    <row r="73" spans="9:17">
      <c r="I73" t="s">
        <v>4176</v>
      </c>
      <c r="J73" t="s">
        <v>2580</v>
      </c>
      <c r="K73" t="e">
        <f>COUNTIF([1]债券列表!H73:H1159,[1]Library!J73)</f>
        <v>#VALUE!</v>
      </c>
      <c r="L73" t="s">
        <v>4072</v>
      </c>
      <c r="M73" t="s">
        <v>4177</v>
      </c>
      <c r="O73" s="54">
        <v>2</v>
      </c>
      <c r="P73" s="54">
        <v>2</v>
      </c>
      <c r="Q73" s="54"/>
    </row>
    <row r="74" spans="9:17">
      <c r="I74" t="s">
        <v>4178</v>
      </c>
      <c r="J74" t="s">
        <v>2583</v>
      </c>
      <c r="K74" t="e">
        <f>COUNTIF([1]债券列表!H74:H1160,[1]Library!J74)</f>
        <v>#VALUE!</v>
      </c>
      <c r="L74" t="s">
        <v>4073</v>
      </c>
      <c r="M74" t="s">
        <v>4179</v>
      </c>
      <c r="O74" s="54">
        <v>1</v>
      </c>
      <c r="P74" s="54">
        <v>1</v>
      </c>
      <c r="Q74" s="54"/>
    </row>
    <row r="75" spans="9:17">
      <c r="I75" t="s">
        <v>4180</v>
      </c>
      <c r="J75" t="s">
        <v>2586</v>
      </c>
      <c r="K75" t="e">
        <f>COUNTIF([1]债券列表!H75:H1161,[1]Library!J75)</f>
        <v>#VALUE!</v>
      </c>
      <c r="L75" t="s">
        <v>4074</v>
      </c>
      <c r="M75" t="s">
        <v>4181</v>
      </c>
      <c r="O75" s="54">
        <v>2</v>
      </c>
      <c r="P75" s="54">
        <v>2</v>
      </c>
      <c r="Q75" s="54"/>
    </row>
    <row r="76" spans="9:17">
      <c r="I76" t="s">
        <v>4182</v>
      </c>
      <c r="J76" t="s">
        <v>2473</v>
      </c>
      <c r="K76" t="e">
        <f>COUNTIF([1]债券列表!H76:H1162,[1]Library!J76)</f>
        <v>#VALUE!</v>
      </c>
      <c r="L76" t="s">
        <v>3239</v>
      </c>
      <c r="M76" t="s">
        <v>4183</v>
      </c>
      <c r="O76" s="54">
        <v>2</v>
      </c>
      <c r="P76" s="54">
        <v>2</v>
      </c>
      <c r="Q76" s="54"/>
    </row>
    <row r="77" spans="9:17">
      <c r="I77" t="s">
        <v>4184</v>
      </c>
      <c r="J77" t="s">
        <v>2594</v>
      </c>
      <c r="K77" t="e">
        <f>COUNTIF([1]债券列表!H77:H1163,[1]Library!J77)</f>
        <v>#VALUE!</v>
      </c>
      <c r="L77" t="s">
        <v>3544</v>
      </c>
      <c r="M77" s="54" t="s">
        <v>4240</v>
      </c>
      <c r="O77" s="54">
        <v>5</v>
      </c>
      <c r="P77" s="54">
        <v>7</v>
      </c>
      <c r="Q77" s="54"/>
    </row>
    <row r="78" spans="9:17">
      <c r="I78" t="s">
        <v>4185</v>
      </c>
      <c r="J78" t="s">
        <v>2391</v>
      </c>
      <c r="K78" t="e">
        <f>COUNTIF([1]债券列表!H78:H1164,[1]Library!J78)</f>
        <v>#VALUE!</v>
      </c>
      <c r="L78" t="s">
        <v>4075</v>
      </c>
      <c r="M78" t="s">
        <v>4264</v>
      </c>
      <c r="O78" s="54">
        <v>4</v>
      </c>
      <c r="P78" s="54">
        <v>4</v>
      </c>
      <c r="Q78" s="54"/>
    </row>
    <row r="79" spans="9:17">
      <c r="I79" t="s">
        <v>4187</v>
      </c>
      <c r="J79" t="s">
        <v>2607</v>
      </c>
      <c r="K79" t="e">
        <f>COUNTIF([1]债券列表!H79:H1165,[1]Library!J79)</f>
        <v>#VALUE!</v>
      </c>
      <c r="L79" t="s">
        <v>4076</v>
      </c>
      <c r="M79" t="s">
        <v>1225</v>
      </c>
      <c r="O79" s="54">
        <v>4</v>
      </c>
      <c r="P79" s="54">
        <v>4</v>
      </c>
      <c r="Q79" s="54"/>
    </row>
    <row r="80" spans="9:17">
      <c r="I80" t="s">
        <v>4188</v>
      </c>
      <c r="J80" t="s">
        <v>2541</v>
      </c>
      <c r="K80" t="e">
        <f>COUNTIF([1]债券列表!H80:H1166,[1]Library!J80)</f>
        <v>#VALUE!</v>
      </c>
      <c r="L80" t="s">
        <v>3454</v>
      </c>
      <c r="M80" t="s">
        <v>4265</v>
      </c>
      <c r="O80" s="54">
        <v>4</v>
      </c>
      <c r="P80" s="54">
        <v>4</v>
      </c>
      <c r="Q80" s="54"/>
    </row>
    <row r="81" spans="9:23">
      <c r="I81" t="s">
        <v>4189</v>
      </c>
      <c r="J81" t="s">
        <v>3857</v>
      </c>
      <c r="K81" t="e">
        <f>COUNTIF([1]债券列表!H81:H1167,[1]Library!J81)</f>
        <v>#VALUE!</v>
      </c>
      <c r="L81" t="s">
        <v>4077</v>
      </c>
      <c r="M81" s="54" t="s">
        <v>4240</v>
      </c>
      <c r="O81" s="54">
        <v>5</v>
      </c>
      <c r="P81" s="54">
        <v>7</v>
      </c>
      <c r="Q81" s="54"/>
    </row>
    <row r="82" spans="9:23">
      <c r="I82" t="s">
        <v>4190</v>
      </c>
      <c r="J82" t="s">
        <v>2451</v>
      </c>
      <c r="K82" t="e">
        <f>COUNTIF([1]债券列表!H82:H1168,[1]Library!J82)</f>
        <v>#VALUE!</v>
      </c>
      <c r="L82" t="s">
        <v>4078</v>
      </c>
      <c r="M82" t="s">
        <v>4186</v>
      </c>
      <c r="O82" s="54">
        <v>4</v>
      </c>
      <c r="P82" s="54">
        <v>4</v>
      </c>
      <c r="Q82" s="54"/>
    </row>
    <row r="83" spans="9:23">
      <c r="I83" t="s">
        <v>4191</v>
      </c>
      <c r="J83" t="s">
        <v>3858</v>
      </c>
      <c r="K83" t="e">
        <f>COUNTIF([1]债券列表!H83:H1169,[1]Library!J83)</f>
        <v>#VALUE!</v>
      </c>
      <c r="L83" t="s">
        <v>3599</v>
      </c>
      <c r="M83" t="s">
        <v>4192</v>
      </c>
      <c r="O83" s="54">
        <v>2</v>
      </c>
      <c r="P83" s="54">
        <v>2</v>
      </c>
      <c r="Q83" s="54"/>
    </row>
    <row r="84" spans="9:23">
      <c r="I84" t="s">
        <v>4193</v>
      </c>
      <c r="J84" t="s">
        <v>3859</v>
      </c>
      <c r="K84" t="e">
        <f>COUNTIF([1]债券列表!H84:H1170,[1]Library!J84)</f>
        <v>#VALUE!</v>
      </c>
      <c r="L84" t="s">
        <v>4079</v>
      </c>
      <c r="M84" s="54" t="s">
        <v>4240</v>
      </c>
      <c r="O84" s="54">
        <v>5</v>
      </c>
      <c r="P84" s="54">
        <v>7</v>
      </c>
      <c r="Q84" s="54"/>
    </row>
    <row r="85" spans="9:23">
      <c r="I85" t="s">
        <v>4194</v>
      </c>
      <c r="J85" s="71" t="s">
        <v>2489</v>
      </c>
      <c r="K85" t="e">
        <f>COUNTIF([1]债券列表!H85:H1171,[1]Library!J85)</f>
        <v>#VALUE!</v>
      </c>
      <c r="L85" t="s">
        <v>3278</v>
      </c>
      <c r="M85" t="s">
        <v>4195</v>
      </c>
      <c r="O85" s="54">
        <v>5</v>
      </c>
      <c r="P85" s="54">
        <v>5</v>
      </c>
      <c r="Q85" s="54"/>
    </row>
    <row r="86" spans="9:23">
      <c r="I86" t="s">
        <v>4196</v>
      </c>
      <c r="J86" t="s">
        <v>3860</v>
      </c>
      <c r="K86" t="e">
        <f>COUNTIF([1]债券列表!H86:H1172,[1]Library!J86)</f>
        <v>#VALUE!</v>
      </c>
      <c r="L86" t="s">
        <v>3959</v>
      </c>
      <c r="M86" s="54" t="s">
        <v>4240</v>
      </c>
      <c r="O86" s="54">
        <v>5</v>
      </c>
      <c r="P86" s="54">
        <v>7</v>
      </c>
      <c r="Q86" s="54"/>
    </row>
    <row r="87" spans="9:23">
      <c r="I87" t="s">
        <v>4197</v>
      </c>
      <c r="J87" t="s">
        <v>3863</v>
      </c>
      <c r="K87" t="e">
        <f>COUNTIF([1]债券列表!H87:H1173,[1]Library!J87)</f>
        <v>#VALUE!</v>
      </c>
      <c r="L87" t="s">
        <v>3967</v>
      </c>
      <c r="M87" s="54" t="s">
        <v>4240</v>
      </c>
      <c r="O87" s="54">
        <v>5</v>
      </c>
      <c r="P87" s="54">
        <v>7</v>
      </c>
      <c r="Q87" s="54"/>
    </row>
    <row r="88" spans="9:23">
      <c r="I88" t="s">
        <v>4198</v>
      </c>
      <c r="J88" t="s">
        <v>3864</v>
      </c>
      <c r="K88" t="e">
        <f>COUNTIF([1]债券列表!H88:H1174,[1]Library!J88)</f>
        <v>#VALUE!</v>
      </c>
      <c r="L88" t="s">
        <v>3967</v>
      </c>
      <c r="M88" s="54" t="s">
        <v>4240</v>
      </c>
      <c r="O88" s="54">
        <v>5</v>
      </c>
      <c r="P88" s="54">
        <v>7</v>
      </c>
      <c r="Q88" s="54"/>
    </row>
    <row r="89" spans="9:23">
      <c r="I89" t="s">
        <v>4199</v>
      </c>
      <c r="J89" t="s">
        <v>3866</v>
      </c>
      <c r="K89" t="e">
        <f>COUNTIF([1]债券列表!H89:H1175,[1]Library!J89)</f>
        <v>#VALUE!</v>
      </c>
      <c r="L89" t="s">
        <v>4080</v>
      </c>
      <c r="M89" s="54" t="s">
        <v>4240</v>
      </c>
      <c r="N89" t="s">
        <v>4260</v>
      </c>
      <c r="O89" s="54">
        <v>5</v>
      </c>
      <c r="P89" s="54">
        <v>7</v>
      </c>
      <c r="Q89" s="54"/>
    </row>
    <row r="90" spans="9:23">
      <c r="I90" t="s">
        <v>4200</v>
      </c>
      <c r="J90" t="s">
        <v>3867</v>
      </c>
      <c r="K90" t="e">
        <f>COUNTIF([1]债券列表!H90:H1176,[1]Library!J90)</f>
        <v>#VALUE!</v>
      </c>
      <c r="L90" t="s">
        <v>4081</v>
      </c>
      <c r="M90" s="54" t="s">
        <v>4240</v>
      </c>
      <c r="O90" s="54">
        <v>5</v>
      </c>
      <c r="P90" s="54">
        <v>7</v>
      </c>
      <c r="Q90" s="54"/>
    </row>
    <row r="91" spans="9:23">
      <c r="I91" t="s">
        <v>4201</v>
      </c>
      <c r="J91" t="s">
        <v>3868</v>
      </c>
      <c r="K91" t="e">
        <f>COUNTIF([1]债券列表!H91:H1177,[1]Library!J91)</f>
        <v>#VALUE!</v>
      </c>
      <c r="L91" t="s">
        <v>3972</v>
      </c>
      <c r="M91" s="54" t="s">
        <v>4240</v>
      </c>
      <c r="O91" s="54">
        <v>5</v>
      </c>
      <c r="P91" s="54">
        <v>7</v>
      </c>
      <c r="Q91" s="54"/>
    </row>
    <row r="92" spans="9:23">
      <c r="I92" t="s">
        <v>4202</v>
      </c>
      <c r="J92" t="s">
        <v>3869</v>
      </c>
      <c r="K92" t="e">
        <f>COUNTIF([1]债券列表!H92:H1178,[1]Library!J92)</f>
        <v>#VALUE!</v>
      </c>
      <c r="L92" t="s">
        <v>3599</v>
      </c>
      <c r="M92" s="54" t="s">
        <v>4240</v>
      </c>
      <c r="O92" s="54">
        <v>5</v>
      </c>
      <c r="P92" s="54">
        <v>7</v>
      </c>
      <c r="Q92" s="54"/>
      <c r="W92" s="23"/>
    </row>
    <row r="93" spans="9:23">
      <c r="I93" t="s">
        <v>4203</v>
      </c>
      <c r="J93" t="s">
        <v>2492</v>
      </c>
      <c r="K93" t="e">
        <f>COUNTIF([1]债券列表!H93:H1179,[1]Library!J93)</f>
        <v>#VALUE!</v>
      </c>
      <c r="L93" t="s">
        <v>4082</v>
      </c>
      <c r="M93" s="54" t="s">
        <v>4240</v>
      </c>
      <c r="O93" s="54">
        <v>5</v>
      </c>
      <c r="P93" s="54">
        <v>7</v>
      </c>
      <c r="Q93" s="54"/>
    </row>
    <row r="94" spans="9:23">
      <c r="I94" t="s">
        <v>4204</v>
      </c>
      <c r="J94" t="s">
        <v>3871</v>
      </c>
      <c r="K94" t="e">
        <f>COUNTIF([1]债券列表!H94:H1180,[1]Library!J94)</f>
        <v>#VALUE!</v>
      </c>
      <c r="L94" t="s">
        <v>3599</v>
      </c>
      <c r="M94" s="54" t="s">
        <v>4240</v>
      </c>
      <c r="O94" s="54">
        <v>5</v>
      </c>
      <c r="P94" s="54">
        <v>7</v>
      </c>
      <c r="Q94" s="54"/>
    </row>
    <row r="95" spans="9:23">
      <c r="I95" t="s">
        <v>4205</v>
      </c>
      <c r="J95" t="s">
        <v>3872</v>
      </c>
      <c r="K95" t="e">
        <f>COUNTIF([1]债券列表!H95:H1181,[1]Library!J95)</f>
        <v>#VALUE!</v>
      </c>
      <c r="L95" t="s">
        <v>3974</v>
      </c>
      <c r="M95" s="54" t="s">
        <v>4240</v>
      </c>
      <c r="O95" s="54">
        <v>5</v>
      </c>
      <c r="P95" s="54">
        <v>7</v>
      </c>
      <c r="Q95" s="54"/>
    </row>
    <row r="96" spans="9:23">
      <c r="I96" t="s">
        <v>4206</v>
      </c>
      <c r="J96" t="s">
        <v>3873</v>
      </c>
      <c r="K96" t="e">
        <f>COUNTIF([1]债券列表!H96:H1182,[1]Library!J96)</f>
        <v>#VALUE!</v>
      </c>
      <c r="L96" t="s">
        <v>3975</v>
      </c>
      <c r="M96" s="54" t="s">
        <v>4240</v>
      </c>
      <c r="O96" s="54">
        <v>5</v>
      </c>
      <c r="P96" s="54">
        <v>7</v>
      </c>
      <c r="Q96" s="54"/>
    </row>
    <row r="97" spans="9:27">
      <c r="I97" t="s">
        <v>4207</v>
      </c>
      <c r="J97" t="s">
        <v>3874</v>
      </c>
      <c r="K97" t="e">
        <f>COUNTIF([1]债券列表!H97:H1183,[1]Library!J97)</f>
        <v>#VALUE!</v>
      </c>
      <c r="L97" t="s">
        <v>4083</v>
      </c>
      <c r="M97" s="54" t="s">
        <v>4240</v>
      </c>
      <c r="O97" s="54">
        <v>5</v>
      </c>
      <c r="P97" s="54">
        <v>7</v>
      </c>
      <c r="Q97" s="54"/>
    </row>
    <row r="98" spans="9:27">
      <c r="I98" t="s">
        <v>4208</v>
      </c>
      <c r="J98" t="s">
        <v>3875</v>
      </c>
      <c r="K98" t="e">
        <f>COUNTIF([1]债券列表!H98:H1184,[1]Library!J98)</f>
        <v>#VALUE!</v>
      </c>
      <c r="L98" t="s">
        <v>4084</v>
      </c>
      <c r="M98" s="54" t="s">
        <v>4240</v>
      </c>
      <c r="O98" s="54">
        <v>5</v>
      </c>
      <c r="P98" s="54">
        <v>7</v>
      </c>
      <c r="Q98" s="54"/>
    </row>
    <row r="99" spans="9:27">
      <c r="I99" t="s">
        <v>4209</v>
      </c>
      <c r="J99" t="s">
        <v>3876</v>
      </c>
      <c r="K99" t="e">
        <f>COUNTIF([1]债券列表!H99:H1185,[1]Library!J99)</f>
        <v>#VALUE!</v>
      </c>
      <c r="L99" t="s">
        <v>4085</v>
      </c>
      <c r="M99" s="54" t="s">
        <v>4240</v>
      </c>
      <c r="O99" s="54">
        <v>5</v>
      </c>
      <c r="P99" s="54">
        <v>7</v>
      </c>
      <c r="Q99" s="54"/>
    </row>
    <row r="100" spans="9:27">
      <c r="I100" t="s">
        <v>4210</v>
      </c>
      <c r="J100" t="s">
        <v>3877</v>
      </c>
      <c r="K100" t="e">
        <f>COUNTIF([1]债券列表!H100:H1186,[1]Library!J100)</f>
        <v>#VALUE!</v>
      </c>
      <c r="L100" t="s">
        <v>3599</v>
      </c>
      <c r="M100" s="54" t="s">
        <v>4240</v>
      </c>
      <c r="O100" s="54">
        <v>5</v>
      </c>
      <c r="P100" s="54">
        <v>7</v>
      </c>
      <c r="Q100" s="54"/>
    </row>
    <row r="101" spans="9:27">
      <c r="I101" t="s">
        <v>4211</v>
      </c>
      <c r="J101" t="s">
        <v>3878</v>
      </c>
      <c r="K101" t="e">
        <f>COUNTIF([1]债券列表!H101:H1187,[1]Library!J101)</f>
        <v>#VALUE!</v>
      </c>
      <c r="L101" t="s">
        <v>3599</v>
      </c>
      <c r="M101" s="54" t="s">
        <v>4240</v>
      </c>
      <c r="O101" s="54">
        <v>5</v>
      </c>
      <c r="P101" s="54">
        <v>7</v>
      </c>
      <c r="Q101" s="54"/>
    </row>
    <row r="102" spans="9:27">
      <c r="I102" t="s">
        <v>4212</v>
      </c>
      <c r="J102" t="s">
        <v>3879</v>
      </c>
      <c r="K102" t="e">
        <f>COUNTIF([1]债券列表!H102:H1188,[1]Library!J102)</f>
        <v>#VALUE!</v>
      </c>
      <c r="L102" t="s">
        <v>3984</v>
      </c>
      <c r="M102" t="s">
        <v>4213</v>
      </c>
      <c r="O102" s="54">
        <v>5</v>
      </c>
      <c r="P102" s="54">
        <v>5</v>
      </c>
      <c r="Q102" s="54"/>
    </row>
    <row r="103" spans="9:27">
      <c r="I103" t="s">
        <v>4214</v>
      </c>
      <c r="J103" t="s">
        <v>3880</v>
      </c>
      <c r="K103" t="e">
        <f>COUNTIF([1]债券列表!H103:H1189,[1]Library!J103)</f>
        <v>#VALUE!</v>
      </c>
      <c r="L103" t="s">
        <v>3985</v>
      </c>
      <c r="M103" s="54" t="s">
        <v>4240</v>
      </c>
      <c r="O103" s="54">
        <v>5</v>
      </c>
      <c r="P103" s="54">
        <v>7</v>
      </c>
      <c r="Q103" s="54"/>
      <c r="AA103" s="23"/>
    </row>
    <row r="104" spans="9:27">
      <c r="I104" t="s">
        <v>4215</v>
      </c>
      <c r="J104" t="s">
        <v>3881</v>
      </c>
      <c r="K104" t="e">
        <f>COUNTIF([1]债券列表!H104:H1190,[1]Library!J104)</f>
        <v>#VALUE!</v>
      </c>
      <c r="L104" t="s">
        <v>3987</v>
      </c>
      <c r="M104" t="s">
        <v>1995</v>
      </c>
      <c r="O104" s="54">
        <v>5</v>
      </c>
      <c r="P104" s="54">
        <v>5</v>
      </c>
      <c r="Q104" s="54"/>
    </row>
    <row r="105" spans="9:27">
      <c r="I105" t="s">
        <v>4216</v>
      </c>
      <c r="J105" t="s">
        <v>3883</v>
      </c>
      <c r="K105" t="e">
        <f>COUNTIF([1]债券列表!H105:H1191,[1]Library!J105)</f>
        <v>#VALUE!</v>
      </c>
      <c r="L105" t="s">
        <v>4086</v>
      </c>
      <c r="M105" s="54" t="s">
        <v>4240</v>
      </c>
      <c r="O105" s="54">
        <v>5</v>
      </c>
      <c r="P105" s="54">
        <v>7</v>
      </c>
      <c r="Q105" s="54"/>
    </row>
    <row r="106" spans="9:27">
      <c r="I106" t="s">
        <v>4217</v>
      </c>
      <c r="J106" t="s">
        <v>3884</v>
      </c>
      <c r="K106" t="e">
        <f>COUNTIF([1]债券列表!H106:H1192,[1]Library!J106)</f>
        <v>#VALUE!</v>
      </c>
      <c r="L106" t="s">
        <v>3599</v>
      </c>
      <c r="M106" s="54" t="s">
        <v>4240</v>
      </c>
      <c r="O106" s="54">
        <v>5</v>
      </c>
      <c r="P106" s="54">
        <v>7</v>
      </c>
      <c r="Q106" s="54"/>
    </row>
    <row r="107" spans="9:27">
      <c r="I107" t="s">
        <v>4218</v>
      </c>
      <c r="J107" t="s">
        <v>3885</v>
      </c>
      <c r="K107" t="e">
        <f>COUNTIF([1]债券列表!H107:H1193,[1]Library!J107)</f>
        <v>#VALUE!</v>
      </c>
      <c r="L107" t="s">
        <v>4087</v>
      </c>
      <c r="M107" s="54" t="s">
        <v>4240</v>
      </c>
      <c r="O107" s="54">
        <v>5</v>
      </c>
      <c r="P107" s="54">
        <v>7</v>
      </c>
      <c r="Q107" s="54"/>
    </row>
    <row r="108" spans="9:27">
      <c r="I108" t="s">
        <v>4219</v>
      </c>
      <c r="J108" t="s">
        <v>3886</v>
      </c>
      <c r="K108" t="e">
        <f>COUNTIF([1]债券列表!H108:H1194,[1]Library!J108)</f>
        <v>#VALUE!</v>
      </c>
      <c r="L108" t="s">
        <v>1961</v>
      </c>
      <c r="M108" s="54" t="s">
        <v>4240</v>
      </c>
      <c r="O108" s="54">
        <v>5</v>
      </c>
      <c r="P108" s="54">
        <v>7</v>
      </c>
      <c r="Q108" s="54"/>
    </row>
    <row r="109" spans="9:27">
      <c r="I109" t="s">
        <v>4220</v>
      </c>
      <c r="J109" t="s">
        <v>3887</v>
      </c>
      <c r="K109" t="e">
        <f>COUNTIF([1]债券列表!H109:H1195,[1]Library!J109)</f>
        <v>#VALUE!</v>
      </c>
      <c r="L109" t="s">
        <v>4088</v>
      </c>
      <c r="M109" t="s">
        <v>4266</v>
      </c>
      <c r="O109" s="69">
        <v>3</v>
      </c>
      <c r="P109" s="69">
        <v>3</v>
      </c>
      <c r="Q109" s="69"/>
    </row>
    <row r="110" spans="9:27">
      <c r="I110" t="s">
        <v>4221</v>
      </c>
      <c r="J110" t="s">
        <v>3888</v>
      </c>
      <c r="K110" t="e">
        <f>COUNTIF([1]债券列表!H110:H1196,[1]Library!J110)</f>
        <v>#VALUE!</v>
      </c>
      <c r="L110" t="s">
        <v>4089</v>
      </c>
      <c r="M110" s="54" t="s">
        <v>4240</v>
      </c>
      <c r="O110" s="54">
        <v>5</v>
      </c>
      <c r="P110" s="54">
        <v>7</v>
      </c>
      <c r="Q110" s="54"/>
    </row>
    <row r="111" spans="9:27">
      <c r="I111" t="s">
        <v>4222</v>
      </c>
      <c r="J111" t="s">
        <v>3889</v>
      </c>
      <c r="K111" t="e">
        <f>COUNTIF([1]债券列表!H111:H1197,[1]Library!J111)</f>
        <v>#VALUE!</v>
      </c>
      <c r="L111" t="s">
        <v>3599</v>
      </c>
      <c r="M111" t="s">
        <v>4223</v>
      </c>
      <c r="O111" s="54">
        <v>2</v>
      </c>
      <c r="P111" s="54">
        <v>2</v>
      </c>
      <c r="Q111" s="54"/>
    </row>
    <row r="112" spans="9:27">
      <c r="I112" t="s">
        <v>4224</v>
      </c>
      <c r="J112" t="s">
        <v>3870</v>
      </c>
      <c r="K112" t="e">
        <f>COUNTIF([1]债券列表!H112:H1198,[1]Library!J112)</f>
        <v>#VALUE!</v>
      </c>
      <c r="L112" t="s">
        <v>4090</v>
      </c>
      <c r="M112" t="s">
        <v>49</v>
      </c>
      <c r="O112" s="54">
        <v>5</v>
      </c>
      <c r="P112" s="54">
        <v>7</v>
      </c>
      <c r="Q112" s="54"/>
    </row>
    <row r="113" spans="9:17">
      <c r="I113" t="s">
        <v>4225</v>
      </c>
      <c r="J113" t="s">
        <v>3890</v>
      </c>
      <c r="K113" t="e">
        <f>COUNTIF([1]债券列表!H113:H1199,[1]Library!J113)</f>
        <v>#VALUE!</v>
      </c>
      <c r="L113" t="s">
        <v>4091</v>
      </c>
      <c r="M113" t="s">
        <v>4226</v>
      </c>
      <c r="O113" s="54">
        <v>2</v>
      </c>
      <c r="P113" s="54">
        <v>2</v>
      </c>
      <c r="Q113" s="54"/>
    </row>
    <row r="114" spans="9:17">
      <c r="I114" t="s">
        <v>4227</v>
      </c>
      <c r="J114" t="s">
        <v>2548</v>
      </c>
      <c r="K114" t="e">
        <f>COUNTIF([1]债券列表!H114:H1200,[1]Library!J114)</f>
        <v>#VALUE!</v>
      </c>
      <c r="L114" t="s">
        <v>116</v>
      </c>
      <c r="M114" s="54" t="s">
        <v>4254</v>
      </c>
      <c r="O114" s="54">
        <v>3</v>
      </c>
      <c r="P114" s="54">
        <v>3</v>
      </c>
      <c r="Q114" s="54"/>
    </row>
    <row r="115" spans="9:17">
      <c r="I115" t="s">
        <v>4228</v>
      </c>
      <c r="J115" s="70" t="s">
        <v>3891</v>
      </c>
      <c r="K115" t="e">
        <f>COUNTIF([1]债券列表!H115:H1201,[1]Library!J115)</f>
        <v>#VALUE!</v>
      </c>
      <c r="L115" t="s">
        <v>3599</v>
      </c>
      <c r="M115" s="54" t="s">
        <v>4240</v>
      </c>
      <c r="N115" s="54" t="s">
        <v>4240</v>
      </c>
      <c r="O115" s="69">
        <v>5</v>
      </c>
      <c r="P115" s="69">
        <v>7</v>
      </c>
      <c r="Q115" s="69"/>
    </row>
    <row r="116" spans="9:17">
      <c r="I116" t="s">
        <v>4229</v>
      </c>
      <c r="J116" t="s">
        <v>3892</v>
      </c>
      <c r="K116" t="e">
        <f>COUNTIF([1]债券列表!H116:H1202,[1]Library!J116)</f>
        <v>#VALUE!</v>
      </c>
      <c r="L116" t="s">
        <v>123</v>
      </c>
      <c r="M116" s="54" t="s">
        <v>4254</v>
      </c>
      <c r="O116" s="54">
        <v>3</v>
      </c>
      <c r="P116" s="54">
        <v>3</v>
      </c>
      <c r="Q116" s="54"/>
    </row>
    <row r="117" spans="9:17">
      <c r="I117" t="s">
        <v>4230</v>
      </c>
      <c r="J117" t="s">
        <v>2443</v>
      </c>
      <c r="K117" t="e">
        <f>COUNTIF([1]债券列表!H117:H1203,[1]Library!J117)</f>
        <v>#VALUE!</v>
      </c>
      <c r="L117" t="s">
        <v>4092</v>
      </c>
      <c r="M117" s="54" t="s">
        <v>4267</v>
      </c>
      <c r="O117" s="54">
        <v>3</v>
      </c>
      <c r="P117" s="54">
        <v>3</v>
      </c>
      <c r="Q117" s="54"/>
    </row>
    <row r="118" spans="9:17">
      <c r="I118" t="s">
        <v>4231</v>
      </c>
      <c r="J118" t="s">
        <v>3893</v>
      </c>
      <c r="K118" t="e">
        <f>COUNTIF([1]债券列表!H118:H1204,[1]Library!J118)</f>
        <v>#VALUE!</v>
      </c>
      <c r="L118" t="s">
        <v>116</v>
      </c>
      <c r="M118" s="54" t="s">
        <v>1188</v>
      </c>
      <c r="O118" s="54">
        <v>3</v>
      </c>
      <c r="P118" s="54">
        <v>3</v>
      </c>
      <c r="Q118" s="54"/>
    </row>
    <row r="119" spans="9:17">
      <c r="I119" t="s">
        <v>4232</v>
      </c>
      <c r="J119" t="s">
        <v>3894</v>
      </c>
      <c r="K119" t="e">
        <f>COUNTIF([1]债券列表!H119:H1205,[1]Library!J119)</f>
        <v>#VALUE!</v>
      </c>
      <c r="L119" t="s">
        <v>120</v>
      </c>
      <c r="M119" s="54" t="s">
        <v>1188</v>
      </c>
      <c r="O119" s="54">
        <v>3</v>
      </c>
      <c r="P119" s="54">
        <v>3</v>
      </c>
      <c r="Q119" s="54"/>
    </row>
    <row r="120" spans="9:17">
      <c r="I120" t="s">
        <v>4233</v>
      </c>
      <c r="J120" t="s">
        <v>3895</v>
      </c>
      <c r="K120" t="e">
        <f>COUNTIF([1]债券列表!H120:H1206,[1]Library!J120)</f>
        <v>#VALUE!</v>
      </c>
      <c r="L120" t="s">
        <v>3998</v>
      </c>
      <c r="M120" s="54" t="s">
        <v>4240</v>
      </c>
      <c r="O120" s="54">
        <v>5</v>
      </c>
      <c r="P120" s="54">
        <v>7</v>
      </c>
      <c r="Q120" s="54"/>
    </row>
    <row r="121" spans="9:17">
      <c r="I121" t="s">
        <v>4234</v>
      </c>
      <c r="J121" t="s">
        <v>3896</v>
      </c>
      <c r="K121" t="e">
        <f>COUNTIF([1]债券列表!H121:H1207,[1]Library!J121)</f>
        <v>#VALUE!</v>
      </c>
      <c r="L121" t="s">
        <v>120</v>
      </c>
      <c r="M121" s="54" t="s">
        <v>4267</v>
      </c>
      <c r="O121" s="54">
        <v>3</v>
      </c>
      <c r="P121" s="54">
        <v>3</v>
      </c>
      <c r="Q121" s="54"/>
    </row>
    <row r="122" spans="9:17">
      <c r="I122" t="s">
        <v>4235</v>
      </c>
      <c r="J122" t="s">
        <v>3897</v>
      </c>
      <c r="K122" t="e">
        <f>COUNTIF([1]债券列表!H122:H1208,[1]Library!J122)</f>
        <v>#VALUE!</v>
      </c>
      <c r="L122" t="s">
        <v>111</v>
      </c>
      <c r="M122" s="54" t="s">
        <v>4254</v>
      </c>
      <c r="O122" s="54">
        <v>3</v>
      </c>
      <c r="P122" s="54">
        <v>3</v>
      </c>
      <c r="Q122" s="54"/>
    </row>
    <row r="123" spans="9:17">
      <c r="I123" t="s">
        <v>4236</v>
      </c>
      <c r="J123" t="s">
        <v>3898</v>
      </c>
      <c r="K123" t="e">
        <f>COUNTIF([1]债券列表!H123:H1209,[1]Library!J123)</f>
        <v>#VALUE!</v>
      </c>
      <c r="L123" t="s">
        <v>111</v>
      </c>
      <c r="M123" s="54" t="s">
        <v>4254</v>
      </c>
      <c r="O123" s="54">
        <v>3</v>
      </c>
      <c r="P123" s="54">
        <v>3</v>
      </c>
      <c r="Q123" s="54"/>
    </row>
    <row r="124" spans="9:17">
      <c r="I124" t="s">
        <v>4237</v>
      </c>
      <c r="J124" t="s">
        <v>3899</v>
      </c>
      <c r="K124" t="e">
        <f>COUNTIF([1]债券列表!H124:H1210,[1]Library!J124)</f>
        <v>#VALUE!</v>
      </c>
      <c r="L124" t="s">
        <v>4093</v>
      </c>
      <c r="M124" s="54" t="s">
        <v>4240</v>
      </c>
      <c r="O124" s="54">
        <v>5</v>
      </c>
      <c r="P124" s="54">
        <v>7</v>
      </c>
      <c r="Q124" s="54"/>
    </row>
    <row r="125" spans="9:17">
      <c r="I125" t="s">
        <v>4238</v>
      </c>
      <c r="J125" t="s">
        <v>3900</v>
      </c>
      <c r="K125" t="e">
        <f>COUNTIF([1]债券列表!H125:H1211,[1]Library!J125)</f>
        <v>#VALUE!</v>
      </c>
      <c r="L125" t="s">
        <v>3599</v>
      </c>
      <c r="M125" s="54" t="s">
        <v>4240</v>
      </c>
      <c r="O125" s="54">
        <v>5</v>
      </c>
      <c r="P125" s="54">
        <v>7</v>
      </c>
      <c r="Q125" s="54"/>
    </row>
    <row r="126" spans="9:17">
      <c r="I126" t="s">
        <v>957</v>
      </c>
      <c r="J126" t="s">
        <v>2505</v>
      </c>
      <c r="M126" s="54" t="s">
        <v>4240</v>
      </c>
      <c r="O126" s="54">
        <v>5</v>
      </c>
      <c r="P126" s="54">
        <v>7</v>
      </c>
      <c r="Q126" s="54"/>
    </row>
    <row r="127" spans="9:17">
      <c r="I127" t="s">
        <v>958</v>
      </c>
      <c r="J127" t="s">
        <v>2506</v>
      </c>
      <c r="M127" s="54" t="s">
        <v>4240</v>
      </c>
      <c r="O127" s="54">
        <v>5</v>
      </c>
      <c r="P127" s="54">
        <v>7</v>
      </c>
      <c r="Q127" s="54"/>
    </row>
    <row r="128" spans="9:17">
      <c r="I128" t="s">
        <v>1078</v>
      </c>
      <c r="J128" t="s">
        <v>2542</v>
      </c>
      <c r="M128" s="54"/>
      <c r="P128" s="54">
        <v>7</v>
      </c>
    </row>
    <row r="129" spans="10:16">
      <c r="J129" t="s">
        <v>4269</v>
      </c>
      <c r="M129" s="54" t="s">
        <v>4254</v>
      </c>
      <c r="O129" s="54">
        <v>3</v>
      </c>
    </row>
    <row r="130" spans="10:16">
      <c r="J130" t="s">
        <v>2563</v>
      </c>
      <c r="M130" s="54" t="s">
        <v>4240</v>
      </c>
      <c r="O130" s="54">
        <v>5</v>
      </c>
      <c r="P130" s="54">
        <v>7</v>
      </c>
    </row>
    <row r="131" spans="10:16">
      <c r="J131" t="s">
        <v>2501</v>
      </c>
      <c r="M131" s="54" t="s">
        <v>4240</v>
      </c>
      <c r="N131" s="54" t="s">
        <v>4240</v>
      </c>
      <c r="O131" s="54">
        <v>5</v>
      </c>
      <c r="P131" s="54">
        <v>7</v>
      </c>
    </row>
    <row r="132" spans="10:16">
      <c r="J132" t="s">
        <v>2504</v>
      </c>
      <c r="M132" s="54" t="s">
        <v>4240</v>
      </c>
      <c r="N132" s="54" t="s">
        <v>4240</v>
      </c>
      <c r="O132" s="54">
        <v>5</v>
      </c>
      <c r="P132" s="54">
        <v>7</v>
      </c>
    </row>
    <row r="133" spans="10:16">
      <c r="J133" t="s">
        <v>2510</v>
      </c>
      <c r="M133" s="54" t="s">
        <v>4240</v>
      </c>
      <c r="N133" s="54" t="s">
        <v>4240</v>
      </c>
      <c r="O133" s="54">
        <v>5</v>
      </c>
      <c r="P133" s="54">
        <v>7</v>
      </c>
    </row>
    <row r="134" spans="10:16">
      <c r="J134" t="s">
        <v>2512</v>
      </c>
      <c r="M134" s="54" t="s">
        <v>4240</v>
      </c>
      <c r="N134" s="54" t="s">
        <v>4240</v>
      </c>
      <c r="O134" s="54">
        <v>5</v>
      </c>
      <c r="P134" s="54">
        <v>7</v>
      </c>
    </row>
    <row r="135" spans="10:16">
      <c r="J135" t="s">
        <v>2515</v>
      </c>
      <c r="M135" s="54" t="s">
        <v>4240</v>
      </c>
      <c r="N135" s="54" t="s">
        <v>4240</v>
      </c>
      <c r="O135" s="54">
        <v>5</v>
      </c>
      <c r="P135" s="54">
        <v>7</v>
      </c>
    </row>
    <row r="136" spans="10:16">
      <c r="J136" t="s">
        <v>4271</v>
      </c>
      <c r="M136" s="54" t="s">
        <v>4240</v>
      </c>
      <c r="N136" s="54" t="s">
        <v>4240</v>
      </c>
      <c r="O136" s="54">
        <v>5</v>
      </c>
      <c r="P136" s="54">
        <v>7</v>
      </c>
    </row>
    <row r="137" spans="10:16">
      <c r="J137" t="s">
        <v>2491</v>
      </c>
      <c r="M137" s="54" t="s">
        <v>4240</v>
      </c>
      <c r="N137" s="54" t="s">
        <v>4240</v>
      </c>
      <c r="O137" s="54">
        <v>5</v>
      </c>
      <c r="P137" s="54">
        <v>7</v>
      </c>
    </row>
    <row r="138" spans="10:16">
      <c r="J138" t="s">
        <v>4272</v>
      </c>
      <c r="M138" t="s">
        <v>4277</v>
      </c>
      <c r="N138" t="s">
        <v>4278</v>
      </c>
      <c r="O138" s="54">
        <v>5</v>
      </c>
      <c r="P138" s="54">
        <v>7</v>
      </c>
    </row>
    <row r="139" spans="10:16">
      <c r="J139" t="s">
        <v>2503</v>
      </c>
      <c r="M139" s="54" t="s">
        <v>4240</v>
      </c>
      <c r="N139" s="54" t="s">
        <v>4240</v>
      </c>
      <c r="O139" s="54">
        <v>5</v>
      </c>
      <c r="P139" s="54">
        <v>7</v>
      </c>
    </row>
    <row r="140" spans="10:16">
      <c r="J140" t="s">
        <v>4273</v>
      </c>
      <c r="M140" s="54" t="s">
        <v>4240</v>
      </c>
      <c r="N140" t="s">
        <v>4278</v>
      </c>
      <c r="O140" s="54">
        <v>5</v>
      </c>
      <c r="P140" s="54">
        <v>7</v>
      </c>
    </row>
    <row r="141" spans="10:16">
      <c r="J141" t="s">
        <v>4274</v>
      </c>
      <c r="M141" t="s">
        <v>4279</v>
      </c>
      <c r="N141" s="54" t="s">
        <v>4240</v>
      </c>
      <c r="O141" s="54">
        <v>5</v>
      </c>
      <c r="P141" s="54">
        <v>7</v>
      </c>
    </row>
    <row r="142" spans="10:16">
      <c r="J142" t="s">
        <v>2582</v>
      </c>
      <c r="M142" s="54" t="s">
        <v>4280</v>
      </c>
      <c r="O142" s="54">
        <v>3</v>
      </c>
      <c r="P142" s="54">
        <v>3</v>
      </c>
    </row>
    <row r="143" spans="10:16">
      <c r="J143" t="s">
        <v>2502</v>
      </c>
      <c r="M143" s="54" t="s">
        <v>4240</v>
      </c>
      <c r="N143" s="54" t="s">
        <v>4240</v>
      </c>
      <c r="O143" s="54">
        <v>5</v>
      </c>
      <c r="P143" s="54">
        <v>7</v>
      </c>
    </row>
    <row r="144" spans="10:16">
      <c r="J144" t="s">
        <v>2507</v>
      </c>
      <c r="M144" s="54" t="s">
        <v>4240</v>
      </c>
      <c r="N144" s="54" t="s">
        <v>4240</v>
      </c>
      <c r="O144" s="54">
        <v>5</v>
      </c>
      <c r="P144" s="54">
        <v>7</v>
      </c>
    </row>
    <row r="145" spans="9:16">
      <c r="J145" t="s">
        <v>2589</v>
      </c>
      <c r="O145" s="54">
        <v>5</v>
      </c>
    </row>
    <row r="146" spans="9:16">
      <c r="I146" s="23" t="s">
        <v>1007</v>
      </c>
      <c r="J146" t="s">
        <v>2516</v>
      </c>
      <c r="M146" s="54" t="s">
        <v>4240</v>
      </c>
      <c r="N146" s="54" t="s">
        <v>4240</v>
      </c>
      <c r="O146" s="54">
        <v>5</v>
      </c>
      <c r="P146" s="54">
        <v>7</v>
      </c>
    </row>
    <row r="147" spans="9:16">
      <c r="I147" s="27" t="s">
        <v>434</v>
      </c>
      <c r="J147" t="s">
        <v>436</v>
      </c>
      <c r="M147" s="54" t="s">
        <v>4240</v>
      </c>
      <c r="N147" s="54" t="s">
        <v>4240</v>
      </c>
      <c r="O147" s="54">
        <v>5</v>
      </c>
      <c r="P147" s="54">
        <v>7</v>
      </c>
    </row>
    <row r="148" spans="9:16">
      <c r="J148" t="s">
        <v>2517</v>
      </c>
      <c r="M148" s="54" t="s">
        <v>4240</v>
      </c>
      <c r="N148" s="54" t="s">
        <v>4240</v>
      </c>
      <c r="O148" s="54">
        <v>5</v>
      </c>
      <c r="P148" s="54">
        <v>7</v>
      </c>
    </row>
    <row r="149" spans="9:16">
      <c r="J149" t="s">
        <v>2518</v>
      </c>
      <c r="M149" s="54" t="s">
        <v>4240</v>
      </c>
      <c r="N149" s="54" t="s">
        <v>4240</v>
      </c>
      <c r="O149" s="54">
        <v>5</v>
      </c>
      <c r="P149" s="54">
        <v>7</v>
      </c>
    </row>
    <row r="150" spans="9:16">
      <c r="J150" t="s">
        <v>2519</v>
      </c>
      <c r="M150" s="54" t="s">
        <v>4240</v>
      </c>
      <c r="N150" s="54" t="s">
        <v>4240</v>
      </c>
      <c r="O150" s="54">
        <v>5</v>
      </c>
      <c r="P150" s="54">
        <v>7</v>
      </c>
    </row>
    <row r="151" spans="9:16">
      <c r="I151" t="s">
        <v>894</v>
      </c>
      <c r="J151" t="s">
        <v>2494</v>
      </c>
      <c r="L151" t="s">
        <v>3298</v>
      </c>
      <c r="M151" s="54" t="s">
        <v>4240</v>
      </c>
      <c r="N151" s="54" t="s">
        <v>4240</v>
      </c>
      <c r="O151" s="54">
        <v>5</v>
      </c>
      <c r="P151" s="54">
        <v>7</v>
      </c>
    </row>
    <row r="152" spans="9:16">
      <c r="I152" t="s">
        <v>895</v>
      </c>
      <c r="J152" t="s">
        <v>2495</v>
      </c>
      <c r="L152" t="s">
        <v>3300</v>
      </c>
      <c r="M152" s="54" t="s">
        <v>4240</v>
      </c>
      <c r="N152" s="54" t="s">
        <v>4240</v>
      </c>
      <c r="O152" s="54">
        <v>5</v>
      </c>
      <c r="P152" s="54">
        <v>7</v>
      </c>
    </row>
    <row r="153" spans="9:16">
      <c r="I153" t="s">
        <v>896</v>
      </c>
      <c r="J153" t="s">
        <v>2496</v>
      </c>
      <c r="L153" t="s">
        <v>3300</v>
      </c>
      <c r="M153" s="54" t="s">
        <v>4240</v>
      </c>
      <c r="N153" s="54" t="s">
        <v>4240</v>
      </c>
      <c r="O153" s="54">
        <v>5</v>
      </c>
      <c r="P153" s="54">
        <v>7</v>
      </c>
    </row>
    <row r="154" spans="9:16">
      <c r="I154" t="s">
        <v>4242</v>
      </c>
    </row>
  </sheetData>
  <autoFilter ref="I1:P1" xr:uid="{B43DF584-2337-425D-A79D-16CCB30CD612}"/>
  <phoneticPr fontId="28" type="noConversion"/>
  <conditionalFormatting sqref="D52">
    <cfRule type="duplicateValues" dxfId="17" priority="9"/>
    <cfRule type="duplicateValues" dxfId="16" priority="10"/>
    <cfRule type="duplicateValues" dxfId="15" priority="11"/>
    <cfRule type="duplicateValues" dxfId="14" priority="12"/>
  </conditionalFormatting>
  <conditionalFormatting sqref="I146">
    <cfRule type="duplicateValues" dxfId="13" priority="3"/>
    <cfRule type="duplicateValues" dxfId="12" priority="4"/>
  </conditionalFormatting>
  <conditionalFormatting sqref="I147">
    <cfRule type="duplicateValues" dxfId="11" priority="1"/>
    <cfRule type="duplicateValues" dxfId="10" priority="2"/>
  </conditionalFormatting>
  <conditionalFormatting sqref="J2:J38">
    <cfRule type="duplicateValues" dxfId="9" priority="13"/>
  </conditionalFormatting>
  <conditionalFormatting sqref="J2:J125">
    <cfRule type="duplicateValues" dxfId="8" priority="14"/>
  </conditionalFormatting>
  <conditionalFormatting sqref="J2:J144">
    <cfRule type="duplicateValues" dxfId="7" priority="15"/>
  </conditionalFormatting>
  <conditionalFormatting sqref="J127:J144">
    <cfRule type="duplicateValues" dxfId="6" priority="5"/>
  </conditionalFormatting>
  <conditionalFormatting sqref="W1:W1048576">
    <cfRule type="duplicateValues" dxfId="5" priority="8"/>
  </conditionalFormatting>
  <conditionalFormatting sqref="Y52:Y1048576 Y1:Y50">
    <cfRule type="duplicateValues" dxfId="4" priority="7"/>
  </conditionalFormatting>
  <conditionalFormatting sqref="AA1:AA1048576">
    <cfRule type="duplicateValues" dxfId="3" priority="6"/>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首页</vt:lpstr>
      <vt:lpstr>债券列表</vt:lpstr>
      <vt:lpstr>Disclaimer免责声明</vt:lpstr>
      <vt:lpstr>字典</vt:lpstr>
      <vt:lpstr>Library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Karlos Yu</dc:creator>
  <cp:lastModifiedBy>Cheryl Ye</cp:lastModifiedBy>
  <dcterms:created xsi:type="dcterms:W3CDTF">2015-06-05T18:17:20Z</dcterms:created>
  <dcterms:modified xsi:type="dcterms:W3CDTF">2026-02-02T09:24:05Z</dcterms:modified>
</cp:coreProperties>
</file>